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3750" yWindow="1800" windowWidth="29040" windowHeight="15720" activeTab="0"/>
  </bookViews>
  <sheets>
    <sheet name="Sheet1" sheetId="1" r:id="rId1"/>
    <sheet name="Sheet2" sheetId="2" r:id="rId2"/>
    <sheet name="Sheet3" sheetId="3" r:id="rId3"/>
  </sheets>
  <definedNames>
    <definedName name="__xlnm.Print_Area_1">'Sheet1'!$B$1:$H$110</definedName>
    <definedName name="_xlnm.Print_Area" localSheetId="0">'Sheet1'!$A$1:$H$110</definedName>
    <definedName name="_xlnm.Print_Titles" localSheetId="0">'Sheet1'!$1:$26</definedName>
  </definedNames>
  <calcPr calcId="144525"/>
  <extLst/>
</workbook>
</file>

<file path=xl/sharedStrings.xml><?xml version="1.0" encoding="utf-8"?>
<sst xmlns="http://schemas.openxmlformats.org/spreadsheetml/2006/main" count="196" uniqueCount="135">
  <si>
    <t>Date:</t>
  </si>
  <si>
    <t>Tel/Mob:</t>
  </si>
  <si>
    <t>Address:</t>
  </si>
  <si>
    <t>Email:</t>
  </si>
  <si>
    <t>When filling out this form:</t>
  </si>
  <si>
    <t>Qty</t>
  </si>
  <si>
    <t>School Req.</t>
  </si>
  <si>
    <t>Code</t>
  </si>
  <si>
    <t>Unit Price</t>
  </si>
  <si>
    <t>Total</t>
  </si>
  <si>
    <t>YEAR 9/10/11/12</t>
  </si>
  <si>
    <t>Staedtler Medium Point Red biros</t>
  </si>
  <si>
    <t xml:space="preserve">Plastic Ruler 30cm (cms &amp; mm) </t>
  </si>
  <si>
    <t>GNS20102</t>
  </si>
  <si>
    <t>Faber- Castell Sharpener Classic Single Hole with Catcher</t>
  </si>
  <si>
    <t xml:space="preserve">A4 128 page Binder Book </t>
  </si>
  <si>
    <t>BUY</t>
  </si>
  <si>
    <t>AT School OFFICE</t>
  </si>
  <si>
    <t xml:space="preserve">A4 Display Book </t>
  </si>
  <si>
    <t xml:space="preserve">Artline 200 Pen 0.4mm black </t>
  </si>
  <si>
    <t>Staedtler Traditional B Pencil</t>
  </si>
  <si>
    <t>SubTotal Cost</t>
  </si>
  <si>
    <t>MISC - Optional</t>
  </si>
  <si>
    <t>Bic 4 in one Colour Retractable Pen</t>
  </si>
  <si>
    <t>GN10005</t>
  </si>
  <si>
    <t xml:space="preserve">Pkt/24 Faber-Castell Pencils Classic Colour </t>
  </si>
  <si>
    <t>Clear Contact Rolls 450mm x 5m</t>
  </si>
  <si>
    <t xml:space="preserve">Family Home Delivery (5 km radius)  under 25kg </t>
  </si>
  <si>
    <t>Total Cost</t>
  </si>
  <si>
    <t>GST Component</t>
  </si>
  <si>
    <t xml:space="preserve">MATHEMATICS (Compulsory Yrs 9, &amp; 10 / Elective Yr11 &amp; Yr 12 Advanced) </t>
  </si>
  <si>
    <t>GN22997</t>
  </si>
  <si>
    <t xml:space="preserve">Staedtler Minerva Graphite 2B Pencil </t>
  </si>
  <si>
    <t xml:space="preserve">Mars Lumograph Graphite 8B Pencil </t>
  </si>
  <si>
    <t>ST100-8B</t>
  </si>
  <si>
    <t>GNS10663</t>
  </si>
  <si>
    <t>General Discounted Full Pack without electives/ compulsory subjects</t>
  </si>
  <si>
    <t>Staedtler Noris Safety Scissors 17cm</t>
  </si>
  <si>
    <t>Staedtler Math Set (10 pieces)</t>
  </si>
  <si>
    <t>ST55710</t>
  </si>
  <si>
    <t>General Discounted Consumable Pack (#)  without electives/ compulsory subjects</t>
  </si>
  <si>
    <t>Faber Castell Eraser Dust free</t>
  </si>
  <si>
    <t xml:space="preserve">Faber Castell Graphite 4B Pencil </t>
  </si>
  <si>
    <t xml:space="preserve">Faber Castell Graphite 6B Pencil </t>
  </si>
  <si>
    <t>Bic Wite-Out Exact Liner Correction Film 5mm x 6m</t>
  </si>
  <si>
    <t xml:space="preserve">Faber Castell Pencils HB </t>
  </si>
  <si>
    <t>Casio fx-82AU Plus II Calculator</t>
  </si>
  <si>
    <t>ST430M-2</t>
  </si>
  <si>
    <t>ST430M-9</t>
  </si>
  <si>
    <t>AW82-7085</t>
  </si>
  <si>
    <t>ST96517NBK</t>
  </si>
  <si>
    <t>AW81-125</t>
  </si>
  <si>
    <t>AW11-1221-6B</t>
  </si>
  <si>
    <t>AW12-1111-2B</t>
  </si>
  <si>
    <t>AW12-1111-HB</t>
  </si>
  <si>
    <t>AO141641</t>
  </si>
  <si>
    <t>HQ1503</t>
  </si>
  <si>
    <t>GNS17015</t>
  </si>
  <si>
    <t>AW16-115854</t>
  </si>
  <si>
    <t xml:space="preserve">ENGLISH (Compulsory Yrs 9 &amp; 10) </t>
  </si>
  <si>
    <t xml:space="preserve">ENGLISH (Compulsory Yrs 11 &amp; 12) </t>
  </si>
  <si>
    <t>Arch Level PVC Binder</t>
  </si>
  <si>
    <t xml:space="preserve"> </t>
  </si>
  <si>
    <t>Indexes &amp; Dividers 10 colour tabs</t>
  </si>
  <si>
    <t xml:space="preserve">Loose Lined A4 paper (100) punched </t>
  </si>
  <si>
    <t>AUO140980</t>
  </si>
  <si>
    <t>Online ordering:  www.cisschools.com.au/phcs</t>
  </si>
  <si>
    <t xml:space="preserve">Children Name/s: </t>
  </si>
  <si>
    <t>Exp. Date: _____________</t>
  </si>
  <si>
    <t>Name on Card:_________________________________________________</t>
  </si>
  <si>
    <t>CCV:__________________</t>
  </si>
  <si>
    <r>
      <t xml:space="preserve">&gt; Select a </t>
    </r>
    <r>
      <rPr>
        <b/>
        <sz val="11"/>
        <rFont val="Calibri"/>
        <family val="2"/>
        <scheme val="minor"/>
      </rPr>
      <t>Discounted Full Pack or a Consumable (#) Pack - not both</t>
    </r>
    <r>
      <rPr>
        <sz val="11"/>
        <rFont val="Calibri"/>
        <family val="2"/>
        <scheme val="minor"/>
      </rPr>
      <t>. Please indicate number of packs required in the Qty column in its row.</t>
    </r>
  </si>
  <si>
    <r>
      <t xml:space="preserve">&gt; </t>
    </r>
    <r>
      <rPr>
        <b/>
        <sz val="11"/>
        <rFont val="Calibri"/>
        <family val="2"/>
        <scheme val="minor"/>
      </rPr>
      <t>If not getting discounted or subject packs</t>
    </r>
    <r>
      <rPr>
        <sz val="11"/>
        <rFont val="Calibri"/>
        <family val="2"/>
        <scheme val="minor"/>
      </rPr>
      <t xml:space="preserve"> then </t>
    </r>
    <r>
      <rPr>
        <b/>
        <sz val="11"/>
        <rFont val="Calibri"/>
        <family val="2"/>
        <scheme val="minor"/>
      </rPr>
      <t>select Individual items</t>
    </r>
    <r>
      <rPr>
        <sz val="11"/>
        <rFont val="Calibri"/>
        <family val="2"/>
        <scheme val="minor"/>
      </rPr>
      <t xml:space="preserve"> by indicating the number of individual items required </t>
    </r>
  </si>
  <si>
    <t xml:space="preserve">    in the Qty column in its row.</t>
  </si>
  <si>
    <r>
      <t>Staedtler Medium Point Black biros</t>
    </r>
    <r>
      <rPr>
        <i/>
        <sz val="9"/>
        <rFont val="Calibri"/>
        <family val="2"/>
        <scheme val="minor"/>
      </rPr>
      <t xml:space="preserve"> </t>
    </r>
  </si>
  <si>
    <r>
      <t xml:space="preserve">Arch Level PVC Binder </t>
    </r>
    <r>
      <rPr>
        <b/>
        <sz val="9"/>
        <rFont val="Calibri"/>
        <family val="2"/>
        <scheme val="minor"/>
      </rPr>
      <t>(Home per subject)</t>
    </r>
  </si>
  <si>
    <r>
      <t xml:space="preserve">Indexes &amp; Dividers 10 colour tabs - optional </t>
    </r>
    <r>
      <rPr>
        <b/>
        <sz val="9"/>
        <rFont val="Calibri"/>
        <family val="2"/>
        <scheme val="minor"/>
      </rPr>
      <t>(Per Subject)</t>
    </r>
  </si>
  <si>
    <r>
      <t xml:space="preserve">Canvas 2-zip Pencil Case 36cm x 20 cm  </t>
    </r>
    <r>
      <rPr>
        <b/>
        <i/>
        <sz val="9"/>
        <rFont val="Calibri"/>
        <family val="2"/>
        <scheme val="minor"/>
      </rPr>
      <t>with school logo and Name Label Area</t>
    </r>
  </si>
  <si>
    <t>Pacific Hills Christian School (Senior School)</t>
  </si>
  <si>
    <t xml:space="preserve">HISTORY (Compulsory Yrs 9 &amp; 10) </t>
  </si>
  <si>
    <t>Protractor</t>
  </si>
  <si>
    <t>Plastic Ruler 30cm</t>
  </si>
  <si>
    <t>Helix Oxford Springbow Compass</t>
  </si>
  <si>
    <t>Staedtler Geometry Set 4 Piece</t>
  </si>
  <si>
    <t>(#) 1</t>
  </si>
  <si>
    <t>(#) 4</t>
  </si>
  <si>
    <t>(#) 8</t>
  </si>
  <si>
    <t>(#) 2</t>
  </si>
  <si>
    <t>AW57-154663</t>
  </si>
  <si>
    <t>AO140833</t>
  </si>
  <si>
    <t>GNS7534</t>
  </si>
  <si>
    <t>AO197733</t>
  </si>
  <si>
    <t>ST110-4B</t>
  </si>
  <si>
    <t>GNS53930</t>
  </si>
  <si>
    <t>ST110-(B)</t>
  </si>
  <si>
    <t>ST569 PB4-0</t>
  </si>
  <si>
    <t>GNS20195</t>
  </si>
  <si>
    <t>GNS45182</t>
  </si>
  <si>
    <t>GNS20132</t>
  </si>
  <si>
    <t>Account Name: CIS SCHOOLS  ,  BSB 062 347 , ANo 1016 3535 , Description: PHCS &lt;Eldest Child Name&gt;</t>
  </si>
  <si>
    <t>ITS10</t>
  </si>
  <si>
    <r>
      <t>Faber Castell Highlighter</t>
    </r>
    <r>
      <rPr>
        <b/>
        <u val="single"/>
        <sz val="11"/>
        <rFont val="Calibri"/>
        <family val="2"/>
        <scheme val="minor"/>
      </rPr>
      <t xml:space="preserve"> </t>
    </r>
    <r>
      <rPr>
        <b/>
        <u val="single"/>
        <sz val="11"/>
        <color rgb="FFFF0000"/>
        <rFont val="Calibri"/>
        <family val="2"/>
        <scheme val="minor"/>
      </rPr>
      <t>Green</t>
    </r>
  </si>
  <si>
    <t>A4 128 page Exercise Book</t>
  </si>
  <si>
    <t>SCIENCE (Compulsory Yrs 9 &amp; 10)</t>
  </si>
  <si>
    <t>GN35877</t>
  </si>
  <si>
    <t xml:space="preserve">Visual Arts Diary Derwent Academy A4 Portrait Black 120 Page </t>
  </si>
  <si>
    <t>PAYMENT METHOD</t>
  </si>
  <si>
    <t>Delivery/PickUp</t>
  </si>
  <si>
    <t xml:space="preserve">&gt; See Cover Letter for Terms and Conditions. </t>
  </si>
  <si>
    <t>AO140751</t>
  </si>
  <si>
    <t>A4 192 page Exercise Book</t>
  </si>
  <si>
    <t>AO140755</t>
  </si>
  <si>
    <t>A4 192 page Binder Book</t>
  </si>
  <si>
    <t>HDel</t>
  </si>
  <si>
    <t>A4 Folder 38mm with 4 (or 2) rings</t>
  </si>
  <si>
    <t>Card Number: ____________________________________________</t>
  </si>
  <si>
    <t>USB 16GB Flash Drive</t>
  </si>
  <si>
    <t>128page A4 Grid Binder Book 5mm</t>
  </si>
  <si>
    <t>Please add 2% Surcharge to total cost for CC Payments</t>
  </si>
  <si>
    <r>
      <t xml:space="preserve">fill out above or go to this for credit card payment link with description PHCS &lt;Eldest Child Name&gt;: </t>
    </r>
    <r>
      <rPr>
        <sz val="10"/>
        <color rgb="FFFF0000"/>
        <rFont val="Calibri"/>
        <family val="2"/>
        <scheme val="minor"/>
      </rPr>
      <t>https://pay.pin.net.au/qzn7</t>
    </r>
  </si>
  <si>
    <t>AO140835</t>
  </si>
  <si>
    <t>AO140980</t>
  </si>
  <si>
    <t>MATHEMATICS ( Elective Yr11 &amp; Yr12 General)</t>
  </si>
  <si>
    <t>Chemistry/Physics/Biology per subject (Yr 11 &amp; Yr12 CHOOSE EITHER Binder Book Otpion OR LOOSE LEAF OPTION)</t>
  </si>
  <si>
    <t>Chemistry/Physics/Biology per subject (Yr 11 &amp; Yr12  Loose Leaf Paper Option)</t>
  </si>
  <si>
    <t>VISUAL ARTS (Elective Yrs 9, 10, 11 &amp; 12) Full Pack</t>
  </si>
  <si>
    <t>Geography (Compulsory Yrs 9&amp;10, elective Yrs 11&amp;12)</t>
  </si>
  <si>
    <t xml:space="preserve">MUSIC (Elective Yrs 9, 10, 11 &amp; 12) Full Pack </t>
  </si>
  <si>
    <t>DESIGN &amp; TECHNOLOGY (Yrs 9,10,11 &amp; 12)</t>
  </si>
  <si>
    <t>Drama (Elective Yrs 9, 10, 11 &amp; 12)</t>
  </si>
  <si>
    <t>PDHPE (elective Yrs 11 &amp; 12 )</t>
  </si>
  <si>
    <t>CAFS (elective Yrs 11 &amp; 12 )</t>
  </si>
  <si>
    <r>
      <t>Commerce</t>
    </r>
    <r>
      <rPr>
        <b/>
        <sz val="11"/>
        <rFont val="Calibri"/>
        <family val="2"/>
      </rPr>
      <t xml:space="preserve"> (Yrs 9 &amp; 10 elective)</t>
    </r>
  </si>
  <si>
    <t>Engineering Studies (Elective Yrs 11 &amp; 12)</t>
  </si>
  <si>
    <t>Description of 2024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</si>
</sst>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"/>
    <numFmt numFmtId="165" formatCode="&quot;$&quot;#,##0.00"/>
    <numFmt numFmtId="166" formatCode="#,##0.0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ahoma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  <scheme val="minor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>
      <alignment/>
      <protection locked="0"/>
    </xf>
  </cellStyleXfs>
  <cellXfs count="267">
    <xf numFmtId="0" fontId="0" fillId="0" borderId="0" xfId="0"/>
    <xf numFmtId="0" fontId="0" fillId="0" borderId="0" xfId="20">
      <alignment/>
      <protection/>
    </xf>
    <xf numFmtId="0" fontId="3" fillId="0" borderId="0" xfId="0" applyFont="1"/>
    <xf numFmtId="0" fontId="3" fillId="0" borderId="0" xfId="20" applyFont="1">
      <alignment/>
      <protection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3" fillId="2" borderId="0" xfId="20" applyFont="1" applyFill="1">
      <alignment/>
      <protection/>
    </xf>
    <xf numFmtId="0" fontId="7" fillId="2" borderId="0" xfId="20" applyFont="1" applyFill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7" fillId="2" borderId="0" xfId="20" applyFont="1" applyFill="1" applyAlignment="1">
      <alignment wrapText="1"/>
      <protection/>
    </xf>
    <xf numFmtId="0" fontId="7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0" borderId="0" xfId="20" applyFont="1">
      <alignment/>
      <protection/>
    </xf>
    <xf numFmtId="0" fontId="14" fillId="3" borderId="1" xfId="20" applyFont="1" applyFill="1" applyBorder="1">
      <alignment/>
      <protection/>
    </xf>
    <xf numFmtId="0" fontId="17" fillId="3" borderId="1" xfId="20" applyFont="1" applyFill="1" applyBorder="1">
      <alignment/>
      <protection/>
    </xf>
    <xf numFmtId="0" fontId="14" fillId="3" borderId="1" xfId="20" applyFont="1" applyFill="1" applyBorder="1" applyAlignment="1">
      <alignment horizontal="right"/>
      <protection/>
    </xf>
    <xf numFmtId="0" fontId="14" fillId="3" borderId="1" xfId="20" applyFont="1" applyFill="1" applyBorder="1" applyAlignment="1">
      <alignment horizontal="center"/>
      <protection/>
    </xf>
    <xf numFmtId="165" fontId="9" fillId="2" borderId="0" xfId="20" applyNumberFormat="1" applyFont="1" applyFill="1">
      <alignment/>
      <protection/>
    </xf>
    <xf numFmtId="0" fontId="9" fillId="4" borderId="0" xfId="20" applyFont="1" applyFill="1">
      <alignment/>
      <protection/>
    </xf>
    <xf numFmtId="0" fontId="17" fillId="4" borderId="2" xfId="20" applyFont="1" applyFill="1" applyBorder="1">
      <alignment/>
      <protection/>
    </xf>
    <xf numFmtId="0" fontId="9" fillId="4" borderId="2" xfId="20" applyFont="1" applyFill="1" applyBorder="1">
      <alignment/>
      <protection/>
    </xf>
    <xf numFmtId="0" fontId="14" fillId="4" borderId="2" xfId="20" applyFont="1" applyFill="1" applyBorder="1">
      <alignment/>
      <protection/>
    </xf>
    <xf numFmtId="0" fontId="14" fillId="4" borderId="2" xfId="20" applyFont="1" applyFill="1" applyBorder="1" applyAlignment="1">
      <alignment horizontal="right"/>
      <protection/>
    </xf>
    <xf numFmtId="0" fontId="14" fillId="4" borderId="3" xfId="20" applyFont="1" applyFill="1" applyBorder="1" applyAlignment="1">
      <alignment horizontal="center"/>
      <protection/>
    </xf>
    <xf numFmtId="165" fontId="9" fillId="5" borderId="0" xfId="20" applyNumberFormat="1" applyFont="1" applyFill="1">
      <alignment/>
      <protection/>
    </xf>
    <xf numFmtId="0" fontId="3" fillId="4" borderId="0" xfId="20" applyFont="1" applyFill="1">
      <alignment/>
      <protection/>
    </xf>
    <xf numFmtId="0" fontId="13" fillId="0" borderId="0" xfId="20" applyFont="1">
      <alignment/>
      <protection/>
    </xf>
    <xf numFmtId="0" fontId="13" fillId="4" borderId="1" xfId="20" applyFont="1" applyFill="1" applyBorder="1" applyProtection="1">
      <alignment/>
      <protection locked="0"/>
    </xf>
    <xf numFmtId="0" fontId="13" fillId="4" borderId="2" xfId="20" applyFont="1" applyFill="1" applyBorder="1">
      <alignment/>
      <protection/>
    </xf>
    <xf numFmtId="164" fontId="13" fillId="4" borderId="1" xfId="20" applyNumberFormat="1" applyFont="1" applyFill="1" applyBorder="1" applyAlignment="1">
      <alignment horizontal="right"/>
      <protection/>
    </xf>
    <xf numFmtId="165" fontId="13" fillId="2" borderId="0" xfId="20" applyNumberFormat="1" applyFont="1" applyFill="1">
      <alignment/>
      <protection/>
    </xf>
    <xf numFmtId="0" fontId="18" fillId="0" borderId="0" xfId="20" applyFont="1">
      <alignment/>
      <protection/>
    </xf>
    <xf numFmtId="0" fontId="3" fillId="6" borderId="1" xfId="20" applyFont="1" applyFill="1" applyBorder="1" applyProtection="1">
      <alignment/>
      <protection locked="0"/>
    </xf>
    <xf numFmtId="0" fontId="16" fillId="6" borderId="1" xfId="20" applyFont="1" applyFill="1" applyBorder="1" applyAlignment="1">
      <alignment horizontal="right" vertical="top"/>
      <protection/>
    </xf>
    <xf numFmtId="164" fontId="3" fillId="0" borderId="1" xfId="20" applyNumberFormat="1" applyFont="1" applyBorder="1" applyAlignment="1">
      <alignment horizontal="right" vertical="top" wrapText="1"/>
      <protection/>
    </xf>
    <xf numFmtId="164" fontId="3" fillId="0" borderId="1" xfId="20" applyNumberFormat="1" applyFont="1" applyBorder="1" applyAlignment="1">
      <alignment vertical="top" wrapText="1"/>
      <protection/>
    </xf>
    <xf numFmtId="0" fontId="10" fillId="6" borderId="2" xfId="20" applyFont="1" applyFill="1" applyBorder="1" applyAlignment="1">
      <alignment vertical="top"/>
      <protection/>
    </xf>
    <xf numFmtId="0" fontId="3" fillId="6" borderId="1" xfId="20" applyFont="1" applyFill="1" applyBorder="1" applyAlignment="1">
      <alignment horizontal="left" vertical="top"/>
      <protection/>
    </xf>
    <xf numFmtId="164" fontId="3" fillId="0" borderId="1" xfId="20" applyNumberFormat="1" applyFont="1" applyBorder="1" applyAlignment="1">
      <alignment horizontal="right" vertical="top"/>
      <protection/>
    </xf>
    <xf numFmtId="164" fontId="3" fillId="6" borderId="1" xfId="20" applyNumberFormat="1" applyFont="1" applyFill="1" applyBorder="1" applyAlignment="1">
      <alignment horizontal="right" vertical="top"/>
      <protection/>
    </xf>
    <xf numFmtId="0" fontId="10" fillId="6" borderId="1" xfId="20" applyFont="1" applyFill="1" applyBorder="1" applyAlignment="1">
      <alignment vertical="top"/>
      <protection/>
    </xf>
    <xf numFmtId="0" fontId="16" fillId="0" borderId="1" xfId="20" applyFont="1" applyBorder="1" applyAlignment="1">
      <alignment horizontal="right" vertical="top" wrapText="1"/>
      <protection/>
    </xf>
    <xf numFmtId="0" fontId="10" fillId="0" borderId="1" xfId="20" applyFont="1" applyBorder="1" applyAlignment="1">
      <alignment vertical="top"/>
      <protection/>
    </xf>
    <xf numFmtId="0" fontId="3" fillId="0" borderId="1" xfId="20" applyFont="1" applyBorder="1" applyAlignment="1">
      <alignment horizontal="left" vertical="top"/>
      <protection/>
    </xf>
    <xf numFmtId="165" fontId="3" fillId="2" borderId="0" xfId="20" applyNumberFormat="1" applyFont="1" applyFill="1">
      <alignment/>
      <protection/>
    </xf>
    <xf numFmtId="0" fontId="3" fillId="6" borderId="1" xfId="20" applyFont="1" applyFill="1" applyBorder="1" applyAlignment="1">
      <alignment vertical="top"/>
      <protection/>
    </xf>
    <xf numFmtId="0" fontId="10" fillId="0" borderId="1" xfId="20" applyFont="1" applyBorder="1" applyAlignment="1">
      <alignment vertical="top" wrapText="1"/>
      <protection/>
    </xf>
    <xf numFmtId="0" fontId="3" fillId="0" borderId="1" xfId="20" applyFont="1" applyBorder="1" applyAlignment="1">
      <alignment vertical="top" wrapText="1"/>
      <protection/>
    </xf>
    <xf numFmtId="0" fontId="16" fillId="0" borderId="1" xfId="20" applyFont="1" applyBorder="1" applyAlignment="1">
      <alignment horizontal="right" vertical="top"/>
      <protection/>
    </xf>
    <xf numFmtId="164" fontId="3" fillId="0" borderId="1" xfId="20" applyNumberFormat="1" applyFont="1" applyBorder="1" applyAlignment="1">
      <alignment vertical="top"/>
      <protection/>
    </xf>
    <xf numFmtId="164" fontId="3" fillId="6" borderId="1" xfId="20" applyNumberFormat="1" applyFont="1" applyFill="1" applyBorder="1" applyAlignment="1">
      <alignment vertical="top"/>
      <protection/>
    </xf>
    <xf numFmtId="0" fontId="3" fillId="7" borderId="1" xfId="20" applyFont="1" applyFill="1" applyBorder="1">
      <alignment/>
      <protection/>
    </xf>
    <xf numFmtId="0" fontId="20" fillId="7" borderId="4" xfId="20" applyFont="1" applyFill="1" applyBorder="1">
      <alignment/>
      <protection/>
    </xf>
    <xf numFmtId="0" fontId="19" fillId="7" borderId="2" xfId="20" applyFont="1" applyFill="1" applyBorder="1">
      <alignment/>
      <protection/>
    </xf>
    <xf numFmtId="164" fontId="21" fillId="7" borderId="1" xfId="20" applyNumberFormat="1" applyFont="1" applyFill="1" applyBorder="1" applyAlignment="1">
      <alignment horizontal="right" vertical="top"/>
      <protection/>
    </xf>
    <xf numFmtId="164" fontId="21" fillId="7" borderId="3" xfId="20" applyNumberFormat="1" applyFont="1" applyFill="1" applyBorder="1" applyAlignment="1">
      <alignment vertical="top"/>
      <protection/>
    </xf>
    <xf numFmtId="0" fontId="22" fillId="7" borderId="1" xfId="20" applyFont="1" applyFill="1" applyBorder="1" applyAlignment="1">
      <alignment vertical="top"/>
      <protection/>
    </xf>
    <xf numFmtId="0" fontId="9" fillId="4" borderId="1" xfId="20" applyFont="1" applyFill="1" applyBorder="1" applyProtection="1">
      <alignment/>
      <protection locked="0"/>
    </xf>
    <xf numFmtId="0" fontId="19" fillId="4" borderId="2" xfId="20" applyFont="1" applyFill="1" applyBorder="1" applyAlignment="1">
      <alignment vertical="top"/>
      <protection/>
    </xf>
    <xf numFmtId="0" fontId="3" fillId="4" borderId="2" xfId="20" applyFont="1" applyFill="1" applyBorder="1" applyAlignment="1">
      <alignment horizontal="left" vertical="top"/>
      <protection/>
    </xf>
    <xf numFmtId="164" fontId="23" fillId="4" borderId="1" xfId="20" applyNumberFormat="1" applyFont="1" applyFill="1" applyBorder="1" applyAlignment="1">
      <alignment horizontal="right" vertical="top"/>
      <protection/>
    </xf>
    <xf numFmtId="164" fontId="23" fillId="4" borderId="3" xfId="20" applyNumberFormat="1" applyFont="1" applyFill="1" applyBorder="1" applyAlignment="1">
      <alignment horizontal="right" vertical="top"/>
      <protection/>
    </xf>
    <xf numFmtId="0" fontId="3" fillId="0" borderId="5" xfId="20" applyFont="1" applyBorder="1" applyProtection="1">
      <alignment/>
      <protection locked="0"/>
    </xf>
    <xf numFmtId="0" fontId="16" fillId="6" borderId="5" xfId="20" applyFont="1" applyFill="1" applyBorder="1" applyAlignment="1">
      <alignment horizontal="right" vertical="top"/>
      <protection/>
    </xf>
    <xf numFmtId="0" fontId="10" fillId="6" borderId="5" xfId="20" applyFont="1" applyFill="1" applyBorder="1" applyAlignment="1">
      <alignment vertical="top" wrapText="1"/>
      <protection/>
    </xf>
    <xf numFmtId="0" fontId="10" fillId="6" borderId="5" xfId="20" applyFont="1" applyFill="1" applyBorder="1" applyAlignment="1">
      <alignment horizontal="left" vertical="top"/>
      <protection/>
    </xf>
    <xf numFmtId="164" fontId="10" fillId="0" borderId="5" xfId="20" applyNumberFormat="1" applyFont="1" applyBorder="1" applyAlignment="1">
      <alignment horizontal="right" vertical="top"/>
      <protection/>
    </xf>
    <xf numFmtId="164" fontId="3" fillId="6" borderId="5" xfId="20" applyNumberFormat="1" applyFont="1" applyFill="1" applyBorder="1" applyAlignment="1">
      <alignment horizontal="right" vertical="top"/>
      <protection/>
    </xf>
    <xf numFmtId="0" fontId="19" fillId="4" borderId="1" xfId="20" applyFont="1" applyFill="1" applyBorder="1" applyAlignment="1">
      <alignment vertical="top"/>
      <protection/>
    </xf>
    <xf numFmtId="0" fontId="3" fillId="4" borderId="1" xfId="20" applyFont="1" applyFill="1" applyBorder="1" applyAlignment="1">
      <alignment horizontal="left" vertical="top"/>
      <protection/>
    </xf>
    <xf numFmtId="0" fontId="3" fillId="0" borderId="4" xfId="20" applyFont="1" applyBorder="1" applyAlignment="1">
      <alignment vertical="top"/>
      <protection/>
    </xf>
    <xf numFmtId="0" fontId="3" fillId="0" borderId="1" xfId="20" applyFont="1" applyBorder="1" applyAlignment="1">
      <alignment horizontal="left" vertical="top" wrapText="1"/>
      <protection/>
    </xf>
    <xf numFmtId="164" fontId="23" fillId="0" borderId="1" xfId="20" applyNumberFormat="1" applyFont="1" applyBorder="1" applyAlignment="1">
      <alignment horizontal="right" vertical="top"/>
      <protection/>
    </xf>
    <xf numFmtId="0" fontId="10" fillId="6" borderId="1" xfId="20" applyFont="1" applyFill="1" applyBorder="1">
      <alignment/>
      <protection/>
    </xf>
    <xf numFmtId="0" fontId="3" fillId="0" borderId="1" xfId="20" applyFont="1" applyBorder="1" applyProtection="1">
      <alignment/>
      <protection locked="0"/>
    </xf>
    <xf numFmtId="164" fontId="3" fillId="0" borderId="0" xfId="20" applyNumberFormat="1" applyFont="1">
      <alignment/>
      <protection/>
    </xf>
    <xf numFmtId="0" fontId="9" fillId="8" borderId="1" xfId="20" applyFont="1" applyFill="1" applyBorder="1" applyProtection="1">
      <alignment/>
      <protection locked="0"/>
    </xf>
    <xf numFmtId="164" fontId="21" fillId="0" borderId="1" xfId="20" applyNumberFormat="1" applyFont="1" applyBorder="1" applyAlignment="1">
      <alignment horizontal="right" vertical="top"/>
      <protection/>
    </xf>
    <xf numFmtId="0" fontId="22" fillId="6" borderId="1" xfId="20" applyFont="1" applyFill="1" applyBorder="1" applyAlignment="1">
      <alignment vertical="top"/>
      <protection/>
    </xf>
    <xf numFmtId="0" fontId="3" fillId="9" borderId="1" xfId="20" applyFont="1" applyFill="1" applyBorder="1">
      <alignment/>
      <protection/>
    </xf>
    <xf numFmtId="0" fontId="21" fillId="0" borderId="1" xfId="20" applyFont="1" applyBorder="1" applyAlignment="1">
      <alignment horizontal="left" vertical="top"/>
      <protection/>
    </xf>
    <xf numFmtId="164" fontId="21" fillId="0" borderId="1" xfId="20" applyNumberFormat="1" applyFont="1" applyBorder="1" applyAlignment="1">
      <alignment vertical="top"/>
      <protection/>
    </xf>
    <xf numFmtId="0" fontId="3" fillId="10" borderId="1" xfId="20" applyFont="1" applyFill="1" applyBorder="1">
      <alignment/>
      <protection/>
    </xf>
    <xf numFmtId="0" fontId="20" fillId="10" borderId="4" xfId="20" applyFont="1" applyFill="1" applyBorder="1">
      <alignment/>
      <protection/>
    </xf>
    <xf numFmtId="0" fontId="19" fillId="10" borderId="2" xfId="20" applyFont="1" applyFill="1" applyBorder="1">
      <alignment/>
      <protection/>
    </xf>
    <xf numFmtId="0" fontId="21" fillId="10" borderId="2" xfId="20" applyFont="1" applyFill="1" applyBorder="1" applyAlignment="1">
      <alignment horizontal="left" vertical="top"/>
      <protection/>
    </xf>
    <xf numFmtId="164" fontId="21" fillId="10" borderId="3" xfId="20" applyNumberFormat="1" applyFont="1" applyFill="1" applyBorder="1" applyAlignment="1">
      <alignment horizontal="right" vertical="top"/>
      <protection/>
    </xf>
    <xf numFmtId="164" fontId="21" fillId="10" borderId="1" xfId="20" applyNumberFormat="1" applyFont="1" applyFill="1" applyBorder="1" applyAlignment="1">
      <alignment vertical="top"/>
      <protection/>
    </xf>
    <xf numFmtId="0" fontId="22" fillId="10" borderId="1" xfId="20" applyFont="1" applyFill="1" applyBorder="1" applyAlignment="1">
      <alignment vertical="top"/>
      <protection/>
    </xf>
    <xf numFmtId="0" fontId="10" fillId="4" borderId="4" xfId="20" applyFont="1" applyFill="1" applyBorder="1" applyAlignment="1">
      <alignment vertical="top"/>
      <protection/>
    </xf>
    <xf numFmtId="0" fontId="3" fillId="4" borderId="0" xfId="20" applyFont="1" applyFill="1" applyAlignment="1">
      <alignment horizontal="left" vertical="top"/>
      <protection/>
    </xf>
    <xf numFmtId="0" fontId="3" fillId="0" borderId="1" xfId="20" applyFont="1" applyBorder="1" applyAlignment="1">
      <alignment vertical="top"/>
      <protection/>
    </xf>
    <xf numFmtId="0" fontId="9" fillId="0" borderId="1" xfId="20" applyFont="1" applyBorder="1" applyProtection="1">
      <alignment/>
      <protection locked="0"/>
    </xf>
    <xf numFmtId="0" fontId="3" fillId="4" borderId="6" xfId="20" applyFont="1" applyFill="1" applyBorder="1" applyAlignment="1">
      <alignment horizontal="left" vertical="top"/>
      <protection/>
    </xf>
    <xf numFmtId="164" fontId="23" fillId="4" borderId="3" xfId="20" applyNumberFormat="1" applyFont="1" applyFill="1" applyBorder="1" applyAlignment="1">
      <alignment vertical="top"/>
      <protection/>
    </xf>
    <xf numFmtId="164" fontId="3" fillId="0" borderId="7" xfId="20" applyNumberFormat="1" applyFont="1" applyBorder="1" applyAlignment="1">
      <alignment horizontal="right" vertical="top"/>
      <protection/>
    </xf>
    <xf numFmtId="0" fontId="10" fillId="6" borderId="5" xfId="20" applyFont="1" applyFill="1" applyBorder="1" applyAlignment="1">
      <alignment vertical="top"/>
      <protection/>
    </xf>
    <xf numFmtId="0" fontId="9" fillId="0" borderId="8" xfId="20" applyFont="1" applyBorder="1">
      <alignment/>
      <protection/>
    </xf>
    <xf numFmtId="0" fontId="16" fillId="0" borderId="9" xfId="20" applyFont="1" applyBorder="1" applyAlignment="1">
      <alignment vertical="top"/>
      <protection/>
    </xf>
    <xf numFmtId="0" fontId="6" fillId="0" borderId="10" xfId="20" applyFont="1" applyBorder="1">
      <alignment/>
      <protection/>
    </xf>
    <xf numFmtId="0" fontId="3" fillId="0" borderId="11" xfId="20" applyFont="1" applyBorder="1" applyAlignment="1">
      <alignment horizontal="left"/>
      <protection/>
    </xf>
    <xf numFmtId="0" fontId="3" fillId="0" borderId="12" xfId="20" applyFont="1" applyBorder="1" applyAlignment="1">
      <alignment horizontal="right"/>
      <protection/>
    </xf>
    <xf numFmtId="0" fontId="3" fillId="0" borderId="13" xfId="20" applyFont="1" applyBorder="1">
      <alignment/>
      <protection/>
    </xf>
    <xf numFmtId="164" fontId="3" fillId="0" borderId="13" xfId="20" applyNumberFormat="1" applyFont="1" applyBorder="1">
      <alignment/>
      <protection/>
    </xf>
    <xf numFmtId="0" fontId="3" fillId="0" borderId="0" xfId="20" applyFont="1" applyAlignment="1">
      <alignment vertical="top"/>
      <protection/>
    </xf>
    <xf numFmtId="0" fontId="6" fillId="0" borderId="14" xfId="20" applyFont="1" applyBorder="1">
      <alignment/>
      <protection/>
    </xf>
    <xf numFmtId="0" fontId="3" fillId="0" borderId="14" xfId="20" applyFont="1" applyBorder="1" applyAlignment="1">
      <alignment horizontal="left"/>
      <protection/>
    </xf>
    <xf numFmtId="0" fontId="3" fillId="0" borderId="14" xfId="20" applyFont="1" applyBorder="1" applyAlignment="1">
      <alignment horizontal="right"/>
      <protection/>
    </xf>
    <xf numFmtId="0" fontId="3" fillId="0" borderId="14" xfId="20" applyFont="1" applyBorder="1">
      <alignment/>
      <protection/>
    </xf>
    <xf numFmtId="0" fontId="14" fillId="11" borderId="4" xfId="20" applyFont="1" applyFill="1" applyBorder="1" applyAlignment="1">
      <alignment vertical="top"/>
      <protection/>
    </xf>
    <xf numFmtId="0" fontId="14" fillId="11" borderId="2" xfId="20" applyFont="1" applyFill="1" applyBorder="1" applyAlignment="1">
      <alignment vertical="top"/>
      <protection/>
    </xf>
    <xf numFmtId="0" fontId="9" fillId="11" borderId="2" xfId="20" applyFont="1" applyFill="1" applyBorder="1" applyAlignment="1">
      <alignment vertical="top"/>
      <protection/>
    </xf>
    <xf numFmtId="0" fontId="14" fillId="11" borderId="2" xfId="20" applyFont="1" applyFill="1" applyBorder="1" applyAlignment="1">
      <alignment horizontal="left" vertical="top"/>
      <protection/>
    </xf>
    <xf numFmtId="0" fontId="14" fillId="11" borderId="2" xfId="20" applyFont="1" applyFill="1" applyBorder="1" applyAlignment="1">
      <alignment horizontal="right" vertical="top"/>
      <protection/>
    </xf>
    <xf numFmtId="0" fontId="14" fillId="11" borderId="3" xfId="20" applyFont="1" applyFill="1" applyBorder="1" applyAlignment="1">
      <alignment horizontal="right" vertical="top"/>
      <protection/>
    </xf>
    <xf numFmtId="0" fontId="3" fillId="0" borderId="1" xfId="20" applyFont="1" applyBorder="1" applyAlignment="1" applyProtection="1">
      <alignment vertical="top" wrapText="1"/>
      <protection locked="0"/>
    </xf>
    <xf numFmtId="0" fontId="3" fillId="9" borderId="1" xfId="20" applyFont="1" applyFill="1" applyBorder="1" applyAlignment="1">
      <alignment vertical="top" wrapText="1"/>
      <protection/>
    </xf>
    <xf numFmtId="0" fontId="10" fillId="0" borderId="3" xfId="20" applyFont="1" applyBorder="1" applyAlignment="1">
      <alignment vertical="top" wrapText="1"/>
      <protection/>
    </xf>
    <xf numFmtId="0" fontId="10" fillId="9" borderId="1" xfId="20" applyFont="1" applyFill="1" applyBorder="1" applyAlignment="1">
      <alignment vertical="top"/>
      <protection/>
    </xf>
    <xf numFmtId="0" fontId="10" fillId="6" borderId="3" xfId="20" applyFont="1" applyFill="1" applyBorder="1" applyAlignment="1">
      <alignment vertical="top"/>
      <protection/>
    </xf>
    <xf numFmtId="0" fontId="10" fillId="0" borderId="3" xfId="20" applyFont="1" applyBorder="1">
      <alignment/>
      <protection/>
    </xf>
    <xf numFmtId="0" fontId="3" fillId="9" borderId="1" xfId="20" applyFont="1" applyFill="1" applyBorder="1" applyAlignment="1">
      <alignment vertical="top"/>
      <protection/>
    </xf>
    <xf numFmtId="0" fontId="26" fillId="9" borderId="5" xfId="20" applyFont="1" applyFill="1" applyBorder="1" applyAlignment="1">
      <alignment vertical="top" wrapText="1"/>
      <protection/>
    </xf>
    <xf numFmtId="0" fontId="3" fillId="0" borderId="5" xfId="20" applyFont="1" applyBorder="1" applyAlignment="1">
      <alignment horizontal="left" vertical="top" wrapText="1"/>
      <protection/>
    </xf>
    <xf numFmtId="164" fontId="3" fillId="0" borderId="5" xfId="20" applyNumberFormat="1" applyFont="1" applyBorder="1" applyAlignment="1">
      <alignment horizontal="right" vertical="top" wrapText="1"/>
      <protection/>
    </xf>
    <xf numFmtId="164" fontId="3" fillId="0" borderId="5" xfId="20" applyNumberFormat="1" applyFont="1" applyBorder="1" applyAlignment="1">
      <alignment vertical="top" wrapText="1"/>
      <protection/>
    </xf>
    <xf numFmtId="164" fontId="14" fillId="0" borderId="12" xfId="20" applyNumberFormat="1" applyFont="1" applyBorder="1">
      <alignment/>
      <protection/>
    </xf>
    <xf numFmtId="0" fontId="3" fillId="0" borderId="15" xfId="20" applyFont="1" applyBorder="1" applyAlignment="1">
      <alignment horizontal="right"/>
      <protection/>
    </xf>
    <xf numFmtId="0" fontId="3" fillId="0" borderId="16" xfId="20" applyFont="1" applyBorder="1">
      <alignment/>
      <protection/>
    </xf>
    <xf numFmtId="165" fontId="3" fillId="0" borderId="16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0" fontId="14" fillId="3" borderId="5" xfId="20" applyFont="1" applyFill="1" applyBorder="1">
      <alignment/>
      <protection/>
    </xf>
    <xf numFmtId="0" fontId="13" fillId="4" borderId="7" xfId="20" applyFont="1" applyFill="1" applyBorder="1" applyProtection="1">
      <alignment/>
      <protection locked="0"/>
    </xf>
    <xf numFmtId="0" fontId="14" fillId="4" borderId="17" xfId="20" applyFont="1" applyFill="1" applyBorder="1">
      <alignment/>
      <protection/>
    </xf>
    <xf numFmtId="0" fontId="9" fillId="5" borderId="0" xfId="20" applyFont="1" applyFill="1">
      <alignment/>
      <protection/>
    </xf>
    <xf numFmtId="0" fontId="13" fillId="2" borderId="0" xfId="20" applyFont="1" applyFill="1">
      <alignment/>
      <protection/>
    </xf>
    <xf numFmtId="0" fontId="4" fillId="2" borderId="0" xfId="20" applyFont="1" applyFill="1" applyProtection="1">
      <alignment/>
      <protection locked="0"/>
    </xf>
    <xf numFmtId="0" fontId="5" fillId="2" borderId="0" xfId="20" applyFont="1" applyFill="1" applyProtection="1">
      <alignment/>
      <protection locked="0"/>
    </xf>
    <xf numFmtId="0" fontId="6" fillId="2" borderId="0" xfId="20" applyFont="1" applyFill="1" applyProtection="1">
      <alignment/>
      <protection locked="0"/>
    </xf>
    <xf numFmtId="14" fontId="6" fillId="2" borderId="0" xfId="20" applyNumberFormat="1" applyFont="1" applyFill="1" applyProtection="1">
      <alignment/>
      <protection locked="0"/>
    </xf>
    <xf numFmtId="0" fontId="8" fillId="2" borderId="0" xfId="20" applyFont="1" applyFill="1" applyProtection="1">
      <alignment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10" fillId="2" borderId="0" xfId="20" applyFont="1" applyFill="1">
      <alignment/>
      <protection/>
    </xf>
    <xf numFmtId="0" fontId="9" fillId="2" borderId="0" xfId="20" applyFont="1" applyFill="1" applyAlignment="1" applyProtection="1">
      <alignment horizontal="right"/>
      <protection locked="0"/>
    </xf>
    <xf numFmtId="0" fontId="9" fillId="2" borderId="0" xfId="20" applyFont="1" applyFill="1" applyProtection="1">
      <alignment/>
      <protection locked="0"/>
    </xf>
    <xf numFmtId="0" fontId="13" fillId="2" borderId="0" xfId="20" applyFont="1" applyFill="1" applyProtection="1">
      <alignment/>
      <protection locked="0"/>
    </xf>
    <xf numFmtId="0" fontId="3" fillId="2" borderId="0" xfId="20" applyFont="1" applyFill="1" applyAlignment="1">
      <alignment horizontal="left"/>
      <protection/>
    </xf>
    <xf numFmtId="0" fontId="7" fillId="2" borderId="0" xfId="20" applyFont="1" applyFill="1" applyAlignment="1" applyProtection="1">
      <alignment horizontal="left"/>
      <protection locked="0"/>
    </xf>
    <xf numFmtId="0" fontId="12" fillId="2" borderId="0" xfId="0" applyFont="1" applyFill="1" applyAlignment="1">
      <alignment horizontal="right" vertical="top"/>
    </xf>
    <xf numFmtId="0" fontId="14" fillId="2" borderId="0" xfId="20" applyFont="1" applyFill="1" applyProtection="1">
      <alignment/>
      <protection locked="0"/>
    </xf>
    <xf numFmtId="0" fontId="15" fillId="2" borderId="0" xfId="21" applyFont="1" applyFill="1" applyProtection="1">
      <alignment/>
      <protection locked="0"/>
    </xf>
    <xf numFmtId="0" fontId="14" fillId="2" borderId="6" xfId="20" applyFont="1" applyFill="1" applyBorder="1" applyProtection="1">
      <alignment/>
      <protection locked="0"/>
    </xf>
    <xf numFmtId="0" fontId="7" fillId="2" borderId="18" xfId="20" applyFont="1" applyFill="1" applyBorder="1" applyProtection="1">
      <alignment/>
      <protection locked="0"/>
    </xf>
    <xf numFmtId="0" fontId="9" fillId="2" borderId="8" xfId="20" applyFont="1" applyFill="1" applyBorder="1" applyProtection="1">
      <alignment/>
      <protection locked="0"/>
    </xf>
    <xf numFmtId="0" fontId="7" fillId="2" borderId="8" xfId="20" applyFont="1" applyFill="1" applyBorder="1" applyProtection="1">
      <alignment/>
      <protection locked="0"/>
    </xf>
    <xf numFmtId="0" fontId="7" fillId="2" borderId="19" xfId="20" applyFont="1" applyFill="1" applyBorder="1" applyProtection="1">
      <alignment/>
      <protection locked="0"/>
    </xf>
    <xf numFmtId="0" fontId="16" fillId="2" borderId="20" xfId="20" applyFont="1" applyFill="1" applyBorder="1" applyProtection="1">
      <alignment/>
      <protection locked="0"/>
    </xf>
    <xf numFmtId="0" fontId="7" fillId="2" borderId="21" xfId="20" applyFont="1" applyFill="1" applyBorder="1" applyProtection="1">
      <alignment/>
      <protection locked="0"/>
    </xf>
    <xf numFmtId="0" fontId="7" fillId="2" borderId="20" xfId="20" applyFont="1" applyFill="1" applyBorder="1" applyProtection="1">
      <alignment/>
      <protection locked="0"/>
    </xf>
    <xf numFmtId="0" fontId="7" fillId="2" borderId="21" xfId="20" applyFont="1" applyFill="1" applyBorder="1" applyAlignment="1">
      <alignment wrapText="1"/>
      <protection/>
    </xf>
    <xf numFmtId="0" fontId="9" fillId="4" borderId="7" xfId="20" applyFont="1" applyFill="1" applyBorder="1" applyProtection="1">
      <alignment/>
      <protection locked="0"/>
    </xf>
    <xf numFmtId="0" fontId="10" fillId="4" borderId="6" xfId="20" applyFont="1" applyFill="1" applyBorder="1">
      <alignment/>
      <protection/>
    </xf>
    <xf numFmtId="164" fontId="23" fillId="4" borderId="22" xfId="20" applyNumberFormat="1" applyFont="1" applyFill="1" applyBorder="1" applyAlignment="1">
      <alignment vertical="top"/>
      <protection/>
    </xf>
    <xf numFmtId="0" fontId="3" fillId="0" borderId="23" xfId="20" applyFont="1" applyBorder="1" applyProtection="1">
      <alignment/>
      <protection locked="0"/>
    </xf>
    <xf numFmtId="0" fontId="16" fillId="6" borderId="23" xfId="20" applyFont="1" applyFill="1" applyBorder="1" applyAlignment="1">
      <alignment horizontal="right" vertical="top"/>
      <protection/>
    </xf>
    <xf numFmtId="0" fontId="10" fillId="6" borderId="23" xfId="20" applyFont="1" applyFill="1" applyBorder="1" applyAlignment="1">
      <alignment vertical="top" wrapText="1"/>
      <protection/>
    </xf>
    <xf numFmtId="0" fontId="10" fillId="6" borderId="23" xfId="20" applyFont="1" applyFill="1" applyBorder="1" applyAlignment="1">
      <alignment horizontal="left" vertical="top"/>
      <protection/>
    </xf>
    <xf numFmtId="164" fontId="10" fillId="0" borderId="23" xfId="20" applyNumberFormat="1" applyFont="1" applyBorder="1" applyAlignment="1">
      <alignment horizontal="right" vertical="top"/>
      <protection/>
    </xf>
    <xf numFmtId="164" fontId="3" fillId="6" borderId="23" xfId="20" applyNumberFormat="1" applyFont="1" applyFill="1" applyBorder="1" applyAlignment="1">
      <alignment horizontal="right" vertical="top"/>
      <protection/>
    </xf>
    <xf numFmtId="164" fontId="18" fillId="0" borderId="0" xfId="20" applyNumberFormat="1" applyFont="1">
      <alignment/>
      <protection/>
    </xf>
    <xf numFmtId="0" fontId="7" fillId="0" borderId="1" xfId="20" applyFont="1" applyBorder="1" applyProtection="1">
      <alignment/>
      <protection locked="0"/>
    </xf>
    <xf numFmtId="0" fontId="13" fillId="4" borderId="4" xfId="20" applyFont="1" applyFill="1" applyBorder="1" applyAlignment="1">
      <alignment vertical="top"/>
      <protection/>
    </xf>
    <xf numFmtId="164" fontId="13" fillId="4" borderId="1" xfId="20" applyNumberFormat="1" applyFont="1" applyFill="1" applyBorder="1" applyAlignment="1">
      <alignment horizontal="right" vertical="top"/>
      <protection/>
    </xf>
    <xf numFmtId="0" fontId="13" fillId="4" borderId="1" xfId="20" applyFont="1" applyFill="1" applyBorder="1" applyAlignment="1">
      <alignment vertical="top"/>
      <protection/>
    </xf>
    <xf numFmtId="0" fontId="13" fillId="4" borderId="24" xfId="20" applyFont="1" applyFill="1" applyBorder="1" applyAlignment="1">
      <alignment horizontal="left"/>
      <protection/>
    </xf>
    <xf numFmtId="164" fontId="13" fillId="4" borderId="7" xfId="20" applyNumberFormat="1" applyFont="1" applyFill="1" applyBorder="1" applyAlignment="1">
      <alignment horizontal="right" vertical="top"/>
      <protection/>
    </xf>
    <xf numFmtId="0" fontId="13" fillId="4" borderId="4" xfId="20" applyFont="1" applyFill="1" applyBorder="1" applyAlignment="1">
      <alignment horizontal="left"/>
      <protection/>
    </xf>
    <xf numFmtId="0" fontId="3" fillId="0" borderId="12" xfId="20" applyFont="1" applyBorder="1">
      <alignment/>
      <protection/>
    </xf>
    <xf numFmtId="0" fontId="21" fillId="0" borderId="25" xfId="20" applyFont="1" applyBorder="1">
      <alignment/>
      <protection/>
    </xf>
    <xf numFmtId="0" fontId="3" fillId="0" borderId="15" xfId="20" applyFont="1" applyBorder="1">
      <alignment/>
      <protection/>
    </xf>
    <xf numFmtId="0" fontId="6" fillId="0" borderId="26" xfId="20" applyFont="1" applyBorder="1">
      <alignment/>
      <protection/>
    </xf>
    <xf numFmtId="0" fontId="3" fillId="0" borderId="27" xfId="20" applyFont="1" applyBorder="1">
      <alignment/>
      <protection/>
    </xf>
    <xf numFmtId="0" fontId="3" fillId="0" borderId="28" xfId="20" applyFont="1" applyBorder="1" applyAlignment="1">
      <alignment horizontal="right"/>
      <protection/>
    </xf>
    <xf numFmtId="0" fontId="28" fillId="2" borderId="6" xfId="20" applyFont="1" applyFill="1" applyBorder="1" applyAlignment="1" applyProtection="1">
      <alignment horizontal="center"/>
      <protection locked="0"/>
    </xf>
    <xf numFmtId="164" fontId="3" fillId="0" borderId="4" xfId="20" applyNumberFormat="1" applyFont="1" applyBorder="1" applyAlignment="1">
      <alignment vertical="top" wrapText="1"/>
      <protection/>
    </xf>
    <xf numFmtId="0" fontId="10" fillId="0" borderId="2" xfId="20" applyFont="1" applyBorder="1">
      <alignment/>
      <protection/>
    </xf>
    <xf numFmtId="0" fontId="3" fillId="0" borderId="6" xfId="20" applyFont="1" applyBorder="1" applyAlignment="1">
      <alignment horizontal="left" vertical="top"/>
      <protection/>
    </xf>
    <xf numFmtId="164" fontId="23" fillId="0" borderId="3" xfId="20" applyNumberFormat="1" applyFont="1" applyBorder="1" applyAlignment="1">
      <alignment vertical="top"/>
      <protection/>
    </xf>
    <xf numFmtId="165" fontId="9" fillId="0" borderId="0" xfId="20" applyNumberFormat="1" applyFont="1">
      <alignment/>
      <protection/>
    </xf>
    <xf numFmtId="0" fontId="16" fillId="0" borderId="4" xfId="20" applyFont="1" applyBorder="1" applyAlignment="1">
      <alignment horizontal="right"/>
      <protection/>
    </xf>
    <xf numFmtId="164" fontId="16" fillId="0" borderId="7" xfId="20" applyNumberFormat="1" applyFont="1" applyBorder="1" applyAlignment="1">
      <alignment horizontal="right" vertical="top"/>
      <protection/>
    </xf>
    <xf numFmtId="0" fontId="19" fillId="4" borderId="8" xfId="20" applyFont="1" applyFill="1" applyBorder="1">
      <alignment/>
      <protection/>
    </xf>
    <xf numFmtId="0" fontId="10" fillId="0" borderId="0" xfId="20" applyFont="1">
      <alignment/>
      <protection/>
    </xf>
    <xf numFmtId="165" fontId="10" fillId="0" borderId="0" xfId="20" applyNumberFormat="1" applyFont="1">
      <alignment/>
      <protection/>
    </xf>
    <xf numFmtId="0" fontId="10" fillId="0" borderId="8" xfId="20" applyFont="1" applyBorder="1">
      <alignment/>
      <protection/>
    </xf>
    <xf numFmtId="164" fontId="10" fillId="0" borderId="3" xfId="20" applyNumberFormat="1" applyFont="1" applyBorder="1" applyAlignment="1">
      <alignment vertical="top"/>
      <protection/>
    </xf>
    <xf numFmtId="0" fontId="16" fillId="6" borderId="4" xfId="20" applyFont="1" applyFill="1" applyBorder="1" applyAlignment="1">
      <alignment horizontal="right" vertical="top"/>
      <protection/>
    </xf>
    <xf numFmtId="0" fontId="10" fillId="12" borderId="2" xfId="20" applyFont="1" applyFill="1" applyBorder="1">
      <alignment/>
      <protection/>
    </xf>
    <xf numFmtId="0" fontId="3" fillId="0" borderId="2" xfId="20" applyFont="1" applyBorder="1" applyAlignment="1">
      <alignment horizontal="left" vertical="top"/>
      <protection/>
    </xf>
    <xf numFmtId="0" fontId="9" fillId="13" borderId="0" xfId="20" applyFont="1" applyFill="1">
      <alignment/>
      <protection/>
    </xf>
    <xf numFmtId="0" fontId="9" fillId="12" borderId="1" xfId="20" applyFont="1" applyFill="1" applyBorder="1" applyProtection="1">
      <alignment/>
      <protection locked="0"/>
    </xf>
    <xf numFmtId="0" fontId="13" fillId="12" borderId="4" xfId="20" applyFont="1" applyFill="1" applyBorder="1" applyAlignment="1">
      <alignment horizontal="left"/>
      <protection/>
    </xf>
    <xf numFmtId="0" fontId="19" fillId="12" borderId="2" xfId="20" applyFont="1" applyFill="1" applyBorder="1">
      <alignment/>
      <protection/>
    </xf>
    <xf numFmtId="0" fontId="3" fillId="12" borderId="2" xfId="20" applyFont="1" applyFill="1" applyBorder="1" applyAlignment="1">
      <alignment horizontal="left" vertical="top"/>
      <protection/>
    </xf>
    <xf numFmtId="164" fontId="13" fillId="12" borderId="1" xfId="20" applyNumberFormat="1" applyFont="1" applyFill="1" applyBorder="1" applyAlignment="1">
      <alignment horizontal="right" vertical="top"/>
      <protection/>
    </xf>
    <xf numFmtId="164" fontId="23" fillId="12" borderId="3" xfId="20" applyNumberFormat="1" applyFont="1" applyFill="1" applyBorder="1" applyAlignment="1">
      <alignment vertical="top"/>
      <protection/>
    </xf>
    <xf numFmtId="165" fontId="9" fillId="13" borderId="0" xfId="20" applyNumberFormat="1" applyFont="1" applyFill="1">
      <alignment/>
      <protection/>
    </xf>
    <xf numFmtId="0" fontId="3" fillId="0" borderId="2" xfId="20" applyFont="1" applyBorder="1" applyAlignment="1">
      <alignment vertical="top"/>
      <protection/>
    </xf>
    <xf numFmtId="164" fontId="3" fillId="6" borderId="3" xfId="20" applyNumberFormat="1" applyFont="1" applyFill="1" applyBorder="1" applyAlignment="1">
      <alignment horizontal="right" vertical="top"/>
      <protection/>
    </xf>
    <xf numFmtId="0" fontId="7" fillId="0" borderId="4" xfId="20" applyFont="1" applyBorder="1" applyAlignment="1">
      <alignment horizontal="right"/>
      <protection/>
    </xf>
    <xf numFmtId="0" fontId="3" fillId="0" borderId="4" xfId="20" applyFont="1" applyBorder="1" applyAlignment="1">
      <alignment horizontal="right" vertical="top"/>
      <protection/>
    </xf>
    <xf numFmtId="166" fontId="9" fillId="2" borderId="0" xfId="20" applyNumberFormat="1" applyFont="1" applyFill="1" applyProtection="1">
      <alignment/>
      <protection locked="0"/>
    </xf>
    <xf numFmtId="164" fontId="3" fillId="2" borderId="0" xfId="0" applyNumberFormat="1" applyFont="1" applyFill="1"/>
    <xf numFmtId="164" fontId="21" fillId="7" borderId="2" xfId="20" applyNumberFormat="1" applyFont="1" applyFill="1" applyBorder="1" applyAlignment="1">
      <alignment horizontal="left" vertical="top"/>
      <protection/>
    </xf>
    <xf numFmtId="164" fontId="3" fillId="4" borderId="1" xfId="20" applyNumberFormat="1" applyFont="1" applyFill="1" applyBorder="1" applyAlignment="1">
      <alignment horizontal="left" vertical="top"/>
      <protection/>
    </xf>
    <xf numFmtId="0" fontId="19" fillId="14" borderId="8" xfId="20" applyFont="1" applyFill="1" applyBorder="1">
      <alignment/>
      <protection/>
    </xf>
    <xf numFmtId="0" fontId="21" fillId="14" borderId="8" xfId="20" applyFont="1" applyFill="1" applyBorder="1" applyAlignment="1">
      <alignment horizontal="left" vertical="top"/>
      <protection/>
    </xf>
    <xf numFmtId="164" fontId="21" fillId="14" borderId="3" xfId="20" applyNumberFormat="1" applyFont="1" applyFill="1" applyBorder="1" applyAlignment="1">
      <alignment vertical="top"/>
      <protection/>
    </xf>
    <xf numFmtId="164" fontId="10" fillId="0" borderId="3" xfId="20" applyNumberFormat="1" applyFont="1" applyBorder="1" applyAlignment="1">
      <alignment horizontal="right" vertical="top"/>
      <protection/>
    </xf>
    <xf numFmtId="0" fontId="10" fillId="0" borderId="29" xfId="20" applyFont="1" applyBorder="1" applyAlignment="1">
      <alignment horizontal="left" vertical="top"/>
      <protection/>
    </xf>
    <xf numFmtId="0" fontId="10" fillId="0" borderId="30" xfId="20" applyFont="1" applyBorder="1" applyAlignment="1">
      <alignment horizontal="left" vertical="top"/>
      <protection/>
    </xf>
    <xf numFmtId="0" fontId="10" fillId="0" borderId="31" xfId="20" applyFont="1" applyBorder="1" applyAlignment="1">
      <alignment horizontal="left" vertical="top"/>
      <protection/>
    </xf>
    <xf numFmtId="0" fontId="10" fillId="0" borderId="4" xfId="20" applyFont="1" applyBorder="1" applyProtection="1">
      <alignment/>
      <protection locked="0"/>
    </xf>
    <xf numFmtId="0" fontId="13" fillId="4" borderId="18" xfId="20" applyFont="1" applyFill="1" applyBorder="1" applyAlignment="1">
      <alignment horizontal="left"/>
      <protection/>
    </xf>
    <xf numFmtId="0" fontId="16" fillId="0" borderId="32" xfId="20" applyFont="1" applyBorder="1" applyAlignment="1">
      <alignment horizontal="right"/>
      <protection/>
    </xf>
    <xf numFmtId="0" fontId="16" fillId="0" borderId="33" xfId="20" applyFont="1" applyBorder="1" applyAlignment="1">
      <alignment horizontal="right"/>
      <protection/>
    </xf>
    <xf numFmtId="0" fontId="16" fillId="0" borderId="31" xfId="20" applyFont="1" applyBorder="1" applyAlignment="1">
      <alignment horizontal="right"/>
      <protection/>
    </xf>
    <xf numFmtId="0" fontId="29" fillId="14" borderId="18" xfId="20" applyFont="1" applyFill="1" applyBorder="1">
      <alignment/>
      <protection/>
    </xf>
    <xf numFmtId="164" fontId="21" fillId="15" borderId="19" xfId="20" applyNumberFormat="1" applyFont="1" applyFill="1" applyBorder="1" applyAlignment="1">
      <alignment vertical="top"/>
      <protection/>
    </xf>
    <xf numFmtId="0" fontId="29" fillId="13" borderId="34" xfId="20" applyFont="1" applyFill="1" applyBorder="1">
      <alignment/>
      <protection/>
    </xf>
    <xf numFmtId="0" fontId="19" fillId="14" borderId="35" xfId="20" applyFont="1" applyFill="1" applyBorder="1">
      <alignment/>
      <protection/>
    </xf>
    <xf numFmtId="0" fontId="21" fillId="15" borderId="17" xfId="20" applyFont="1" applyFill="1" applyBorder="1" applyAlignment="1">
      <alignment horizontal="left" vertical="top"/>
      <protection/>
    </xf>
    <xf numFmtId="164" fontId="21" fillId="15" borderId="17" xfId="20" applyNumberFormat="1" applyFont="1" applyFill="1" applyBorder="1" applyAlignment="1">
      <alignment horizontal="right" vertical="top"/>
      <protection/>
    </xf>
    <xf numFmtId="164" fontId="29" fillId="14" borderId="19" xfId="20" applyNumberFormat="1" applyFont="1" applyFill="1" applyBorder="1" applyAlignment="1">
      <alignment horizontal="right" vertical="top"/>
      <protection/>
    </xf>
    <xf numFmtId="0" fontId="21" fillId="14" borderId="17" xfId="20" applyFont="1" applyFill="1" applyBorder="1" applyAlignment="1">
      <alignment horizontal="left" vertical="top"/>
      <protection/>
    </xf>
    <xf numFmtId="0" fontId="10" fillId="15" borderId="8" xfId="20" applyFont="1" applyFill="1" applyBorder="1">
      <alignment/>
      <protection/>
    </xf>
    <xf numFmtId="0" fontId="16" fillId="15" borderId="29" xfId="20" applyFont="1" applyFill="1" applyBorder="1" applyAlignment="1">
      <alignment horizontal="right"/>
      <protection/>
    </xf>
    <xf numFmtId="164" fontId="10" fillId="0" borderId="0" xfId="20" applyNumberFormat="1" applyFont="1">
      <alignment/>
      <protection/>
    </xf>
    <xf numFmtId="3" fontId="3" fillId="0" borderId="1" xfId="20" applyNumberFormat="1" applyFont="1" applyBorder="1" applyProtection="1">
      <alignment/>
      <protection locked="0"/>
    </xf>
    <xf numFmtId="3" fontId="7" fillId="0" borderId="1" xfId="20" applyNumberFormat="1" applyFont="1" applyBorder="1" applyProtection="1">
      <alignment/>
      <protection locked="0"/>
    </xf>
    <xf numFmtId="0" fontId="7" fillId="2" borderId="0" xfId="20" applyFont="1" applyFill="1" applyAlignment="1" applyProtection="1">
      <alignment vertical="top"/>
      <protection locked="0"/>
    </xf>
    <xf numFmtId="0" fontId="3" fillId="14" borderId="1" xfId="20" applyFont="1" applyFill="1" applyBorder="1" applyProtection="1">
      <alignment/>
      <protection locked="0"/>
    </xf>
    <xf numFmtId="0" fontId="3" fillId="15" borderId="4" xfId="20" applyFont="1" applyFill="1" applyBorder="1" applyProtection="1">
      <alignment/>
      <protection locked="0"/>
    </xf>
    <xf numFmtId="0" fontId="3" fillId="14" borderId="4" xfId="20" applyFont="1" applyFill="1" applyBorder="1" applyProtection="1">
      <alignment/>
      <protection locked="0"/>
    </xf>
    <xf numFmtId="0" fontId="9" fillId="0" borderId="4" xfId="20" applyFont="1" applyBorder="1" applyProtection="1">
      <alignment/>
      <protection locked="0"/>
    </xf>
    <xf numFmtId="0" fontId="27" fillId="4" borderId="20" xfId="20" applyFont="1" applyFill="1" applyBorder="1" applyAlignment="1">
      <alignment vertical="top"/>
      <protection/>
    </xf>
    <xf numFmtId="0" fontId="24" fillId="4" borderId="8" xfId="20" applyFont="1" applyFill="1" applyBorder="1" applyAlignment="1">
      <alignment vertical="top"/>
      <protection/>
    </xf>
    <xf numFmtId="0" fontId="16" fillId="6" borderId="7" xfId="20" applyFont="1" applyFill="1" applyBorder="1" applyAlignment="1">
      <alignment horizontal="right" vertical="top"/>
      <protection/>
    </xf>
    <xf numFmtId="0" fontId="10" fillId="6" borderId="36" xfId="20" applyFont="1" applyFill="1" applyBorder="1" applyAlignment="1">
      <alignment vertical="top"/>
      <protection/>
    </xf>
    <xf numFmtId="0" fontId="16" fillId="2" borderId="17" xfId="20" applyFont="1" applyFill="1" applyBorder="1" applyAlignment="1">
      <alignment horizontal="right"/>
      <protection/>
    </xf>
    <xf numFmtId="0" fontId="10" fillId="0" borderId="17" xfId="20" applyFont="1" applyBorder="1">
      <alignment/>
      <protection/>
    </xf>
    <xf numFmtId="0" fontId="3" fillId="12" borderId="6" xfId="20" applyFont="1" applyFill="1" applyBorder="1" applyAlignment="1">
      <alignment horizontal="left" vertical="top"/>
      <protection/>
    </xf>
    <xf numFmtId="164" fontId="13" fillId="12" borderId="7" xfId="20" applyNumberFormat="1" applyFont="1" applyFill="1" applyBorder="1" applyAlignment="1">
      <alignment horizontal="right" vertical="top"/>
      <protection/>
    </xf>
    <xf numFmtId="0" fontId="28" fillId="16" borderId="1" xfId="20" applyFont="1" applyFill="1" applyBorder="1" applyAlignment="1" applyProtection="1">
      <alignment vertical="top" wrapText="1"/>
      <protection locked="0"/>
    </xf>
    <xf numFmtId="164" fontId="9" fillId="0" borderId="0" xfId="20" applyNumberFormat="1" applyFont="1">
      <alignment/>
      <protection/>
    </xf>
    <xf numFmtId="164" fontId="7" fillId="6" borderId="1" xfId="20" applyNumberFormat="1" applyFont="1" applyFill="1" applyBorder="1" applyAlignment="1">
      <alignment horizontal="right"/>
      <protection/>
    </xf>
    <xf numFmtId="0" fontId="7" fillId="2" borderId="1" xfId="20" applyFont="1" applyFill="1" applyBorder="1" applyProtection="1">
      <alignment/>
      <protection locked="0"/>
    </xf>
    <xf numFmtId="0" fontId="7" fillId="2" borderId="0" xfId="2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49" fontId="9" fillId="2" borderId="6" xfId="20" applyNumberFormat="1" applyFont="1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49" fontId="9" fillId="2" borderId="6" xfId="20" applyNumberFormat="1" applyFont="1" applyFill="1" applyBorder="1" applyAlignment="1" applyProtection="1" quotePrefix="1">
      <alignment vertical="top"/>
      <protection locked="0"/>
    </xf>
    <xf numFmtId="0" fontId="9" fillId="2" borderId="6" xfId="20" applyFont="1" applyFill="1" applyBorder="1" applyAlignment="1" applyProtection="1">
      <alignment vertical="top" wrapText="1"/>
      <protection locked="0"/>
    </xf>
    <xf numFmtId="0" fontId="2" fillId="2" borderId="2" xfId="22" applyNumberFormat="1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Hyperlink" xfId="21"/>
    <cellStyle name="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695325</xdr:colOff>
      <xdr:row>1</xdr:row>
      <xdr:rowOff>209550</xdr:rowOff>
    </xdr:to>
    <xdr:pic>
      <xdr:nvPicPr>
        <xdr:cNvPr id="2" name="Picture 1" descr="Pacific Hills Christian Schoo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829"/>
        <a:stretch>
          <a:fillRect/>
        </a:stretch>
      </xdr:blipFill>
      <xdr:spPr bwMode="auto">
        <a:xfrm>
          <a:off x="314325" y="47625"/>
          <a:ext cx="1181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3</xdr:col>
      <xdr:colOff>4381500</xdr:colOff>
      <xdr:row>2</xdr:row>
      <xdr:rowOff>190500</xdr:rowOff>
    </xdr:to>
    <xdr:pic>
      <xdr:nvPicPr>
        <xdr:cNvPr id="3" name="Picture 2" descr="image00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647700"/>
          <a:ext cx="55626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38100</xdr:rowOff>
    </xdr:from>
    <xdr:to>
      <xdr:col>7</xdr:col>
      <xdr:colOff>1028700</xdr:colOff>
      <xdr:row>2</xdr:row>
      <xdr:rowOff>9525</xdr:rowOff>
    </xdr:to>
    <xdr:pic>
      <xdr:nvPicPr>
        <xdr:cNvPr id="4" name="Picture 3" descr="No automatic alt text available.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38100"/>
          <a:ext cx="1828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838200</xdr:colOff>
      <xdr:row>2</xdr:row>
      <xdr:rowOff>9525</xdr:rowOff>
    </xdr:from>
    <xdr:ext cx="2152650" cy="409575"/>
    <xdr:sp macro="" textlink="">
      <xdr:nvSpPr>
        <xdr:cNvPr id="5" name="TextBox 4"/>
        <xdr:cNvSpPr txBox="1"/>
      </xdr:nvSpPr>
      <xdr:spPr>
        <a:xfrm>
          <a:off x="6734175" y="571500"/>
          <a:ext cx="215265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AU" sz="1000"/>
            <a:t>Unit 22, Dural-i-Park 280 New Line Rd</a:t>
          </a:r>
          <a:br>
            <a:rPr lang="en-AU" sz="1000"/>
          </a:br>
          <a:r>
            <a:rPr lang="en-AU" sz="1000"/>
            <a:t> Dural NSW 2158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abSelected="1" view="pageBreakPreview" zoomScale="115" zoomScaleSheetLayoutView="115" workbookViewId="0" topLeftCell="A73">
      <selection activeCell="D26" sqref="D26"/>
    </sheetView>
  </sheetViews>
  <sheetFormatPr defaultColWidth="8.7109375" defaultRowHeight="12.75" customHeight="1"/>
  <cols>
    <col min="1" max="1" width="4.7109375" style="8" customWidth="1"/>
    <col min="2" max="2" width="7.28125" style="3" customWidth="1"/>
    <col min="3" max="3" width="10.7109375" style="3" customWidth="1"/>
    <col min="4" max="4" width="65.7109375" style="3" customWidth="1"/>
    <col min="5" max="5" width="13.57421875" style="3" customWidth="1"/>
    <col min="6" max="6" width="10.28125" style="132" customWidth="1"/>
    <col min="7" max="7" width="3.57421875" style="3" customWidth="1"/>
    <col min="8" max="8" width="15.7109375" style="3" customWidth="1"/>
    <col min="9" max="9" width="3.7109375" style="46" customWidth="1"/>
    <col min="10" max="10" width="8.7109375" style="3" customWidth="1"/>
    <col min="11" max="11" width="9.7109375" style="3" bestFit="1" customWidth="1"/>
    <col min="12" max="12" width="8.7109375" style="3" customWidth="1"/>
    <col min="13" max="13" width="10.7109375" style="3" customWidth="1"/>
    <col min="14" max="16384" width="8.7109375" style="3" customWidth="1"/>
  </cols>
  <sheetData>
    <row r="1" spans="1:9" s="2" customFormat="1" ht="23.25">
      <c r="A1" s="4"/>
      <c r="B1" s="8"/>
      <c r="C1" s="8"/>
      <c r="D1" s="138" t="s">
        <v>78</v>
      </c>
      <c r="E1" s="8"/>
      <c r="F1" s="8"/>
      <c r="G1" s="8"/>
      <c r="H1" s="8"/>
      <c r="I1" s="8"/>
    </row>
    <row r="2" spans="1:9" s="2" customFormat="1" ht="21">
      <c r="A2" s="4"/>
      <c r="B2" s="4"/>
      <c r="C2" s="4"/>
      <c r="D2" s="139" t="s">
        <v>66</v>
      </c>
      <c r="E2" s="4"/>
      <c r="F2" s="140"/>
      <c r="G2" s="141"/>
      <c r="H2" s="9"/>
      <c r="I2" s="8"/>
    </row>
    <row r="3" spans="1:9" s="2" customFormat="1" ht="15.75">
      <c r="A3" s="4"/>
      <c r="B3" s="4"/>
      <c r="C3" s="4"/>
      <c r="D3" s="4"/>
      <c r="E3" s="4"/>
      <c r="F3" s="140"/>
      <c r="G3" s="141"/>
      <c r="H3" s="9"/>
      <c r="I3" s="8"/>
    </row>
    <row r="4" spans="1:9" s="2" customFormat="1" ht="8.25" customHeight="1">
      <c r="A4" s="4"/>
      <c r="B4" s="142"/>
      <c r="C4" s="140"/>
      <c r="D4" s="143"/>
      <c r="E4" s="144"/>
      <c r="F4" s="140"/>
      <c r="G4" s="141"/>
      <c r="H4" s="9"/>
      <c r="I4" s="8"/>
    </row>
    <row r="5" spans="1:9" s="2" customFormat="1" ht="21">
      <c r="A5" s="4"/>
      <c r="B5" s="4"/>
      <c r="C5" s="145" t="s">
        <v>67</v>
      </c>
      <c r="D5" s="185"/>
      <c r="E5" s="4"/>
      <c r="F5" s="145" t="s">
        <v>0</v>
      </c>
      <c r="G5" s="261"/>
      <c r="H5" s="262"/>
      <c r="I5" s="8"/>
    </row>
    <row r="6" spans="1:9" s="2" customFormat="1" ht="6.75" customHeight="1">
      <c r="A6" s="4"/>
      <c r="B6" s="146"/>
      <c r="C6" s="146"/>
      <c r="D6" s="9"/>
      <c r="E6" s="146"/>
      <c r="F6" s="146"/>
      <c r="G6" s="146"/>
      <c r="H6" s="9"/>
      <c r="I6" s="8"/>
    </row>
    <row r="7" spans="1:9" s="2" customFormat="1" ht="15.75">
      <c r="A7" s="4"/>
      <c r="B7" s="4"/>
      <c r="C7" s="145"/>
      <c r="D7" s="9"/>
      <c r="E7" s="145" t="s">
        <v>1</v>
      </c>
      <c r="F7" s="263"/>
      <c r="G7" s="262"/>
      <c r="H7" s="262"/>
      <c r="I7" s="8"/>
    </row>
    <row r="8" spans="1:9" s="2" customFormat="1" ht="5.25" customHeight="1">
      <c r="A8" s="4"/>
      <c r="B8" s="146"/>
      <c r="C8" s="146"/>
      <c r="D8" s="9"/>
      <c r="E8" s="9"/>
      <c r="F8" s="9"/>
      <c r="G8" s="9"/>
      <c r="H8" s="9"/>
      <c r="I8" s="9"/>
    </row>
    <row r="9" spans="1:9" s="2" customFormat="1" ht="15.75">
      <c r="A9" s="4"/>
      <c r="B9" s="151" t="s">
        <v>107</v>
      </c>
      <c r="C9" s="146"/>
      <c r="D9" s="9"/>
      <c r="E9" s="9"/>
      <c r="F9" s="9"/>
      <c r="G9" s="9"/>
      <c r="H9" s="9"/>
      <c r="I9" s="9"/>
    </row>
    <row r="10" spans="1:18" s="2" customFormat="1" ht="5.25" customHeight="1">
      <c r="A10" s="4"/>
      <c r="B10" s="146"/>
      <c r="C10" s="146"/>
      <c r="D10" s="9"/>
      <c r="E10" s="9"/>
      <c r="F10" s="9"/>
      <c r="G10" s="9"/>
      <c r="H10" s="9"/>
      <c r="I10" s="9"/>
      <c r="K10" s="4"/>
      <c r="L10" s="4"/>
      <c r="M10" s="4"/>
      <c r="N10" s="4"/>
      <c r="O10" s="4"/>
      <c r="P10" s="4"/>
      <c r="Q10" s="4"/>
      <c r="R10" s="4"/>
    </row>
    <row r="11" spans="1:18" s="2" customFormat="1" ht="15.75">
      <c r="A11" s="4"/>
      <c r="B11" s="145" t="s">
        <v>2</v>
      </c>
      <c r="C11" s="264"/>
      <c r="D11" s="262"/>
      <c r="E11" s="4"/>
      <c r="F11" s="4"/>
      <c r="G11" s="4"/>
      <c r="H11" s="4"/>
      <c r="I11" s="9"/>
      <c r="L11" s="5"/>
      <c r="M11" s="4"/>
      <c r="N11" s="4"/>
      <c r="O11" s="4"/>
      <c r="P11" s="4"/>
      <c r="Q11" s="5"/>
      <c r="R11" s="4"/>
    </row>
    <row r="12" spans="1:18" s="2" customFormat="1" ht="18.75" customHeight="1">
      <c r="A12" s="4"/>
      <c r="B12" s="145" t="s">
        <v>3</v>
      </c>
      <c r="C12" s="265"/>
      <c r="D12" s="266"/>
      <c r="E12" s="4"/>
      <c r="F12" s="4"/>
      <c r="G12" s="4"/>
      <c r="H12" s="4"/>
      <c r="I12" s="9"/>
      <c r="K12" s="4"/>
      <c r="L12" s="5"/>
      <c r="M12" s="4"/>
      <c r="N12" s="5"/>
      <c r="O12" s="4"/>
      <c r="P12" s="6"/>
      <c r="Q12" s="5"/>
      <c r="R12" s="4"/>
    </row>
    <row r="13" spans="1:18" s="2" customFormat="1" ht="7.5" customHeight="1">
      <c r="A13" s="4"/>
      <c r="B13" s="4"/>
      <c r="C13" s="4"/>
      <c r="D13" s="4"/>
      <c r="E13" s="4"/>
      <c r="F13" s="4"/>
      <c r="G13" s="4"/>
      <c r="H13" s="4"/>
      <c r="I13" s="9"/>
      <c r="K13" s="4"/>
      <c r="L13" s="4"/>
      <c r="M13" s="7"/>
      <c r="N13" s="4"/>
      <c r="O13" s="4"/>
      <c r="P13" s="4"/>
      <c r="Q13" s="4"/>
      <c r="R13" s="4"/>
    </row>
    <row r="14" spans="1:9" s="2" customFormat="1" ht="15.75">
      <c r="A14" s="4"/>
      <c r="B14" s="147" t="s">
        <v>106</v>
      </c>
      <c r="C14" s="12"/>
      <c r="D14" s="12"/>
      <c r="E14" s="12"/>
      <c r="F14" s="8"/>
      <c r="G14" s="4"/>
      <c r="H14" s="4"/>
      <c r="I14" s="9"/>
    </row>
    <row r="15" spans="1:9" s="2" customFormat="1" ht="15.75">
      <c r="A15" s="4"/>
      <c r="B15" s="148"/>
      <c r="C15" s="145"/>
      <c r="D15" s="8" t="s">
        <v>99</v>
      </c>
      <c r="E15" s="146"/>
      <c r="F15" s="8"/>
      <c r="G15" s="4"/>
      <c r="H15" s="4"/>
      <c r="I15" s="9"/>
    </row>
    <row r="16" spans="1:9" s="2" customFormat="1" ht="15.75">
      <c r="A16" s="4"/>
      <c r="B16" s="149"/>
      <c r="C16" s="145"/>
      <c r="D16" s="8"/>
      <c r="E16" s="146"/>
      <c r="F16" s="8"/>
      <c r="G16" s="4"/>
      <c r="H16" s="146"/>
      <c r="I16" s="9"/>
    </row>
    <row r="17" spans="1:9" s="2" customFormat="1" ht="15.75">
      <c r="A17" s="4"/>
      <c r="B17" s="149"/>
      <c r="C17" s="145"/>
      <c r="D17" s="9" t="s">
        <v>115</v>
      </c>
      <c r="E17" s="259" t="s">
        <v>68</v>
      </c>
      <c r="F17" s="260"/>
      <c r="G17" s="260"/>
      <c r="H17" s="4"/>
      <c r="I17" s="9"/>
    </row>
    <row r="18" spans="1:9" s="2" customFormat="1" ht="15.75">
      <c r="A18" s="4"/>
      <c r="B18" s="9"/>
      <c r="C18" s="145"/>
      <c r="D18" s="242" t="s">
        <v>69</v>
      </c>
      <c r="E18" s="259" t="s">
        <v>70</v>
      </c>
      <c r="F18" s="260"/>
      <c r="G18" s="260"/>
      <c r="H18" s="214"/>
      <c r="I18" s="9"/>
    </row>
    <row r="19" spans="1:9" s="2" customFormat="1" ht="15.75">
      <c r="A19" s="4"/>
      <c r="B19" s="4"/>
      <c r="C19" s="4"/>
      <c r="D19" s="4"/>
      <c r="E19" s="9"/>
      <c r="F19" s="150" t="s">
        <v>118</v>
      </c>
      <c r="G19" s="146"/>
      <c r="H19" s="213"/>
      <c r="I19" s="9"/>
    </row>
    <row r="20" spans="1:9" s="2" customFormat="1" ht="15.75">
      <c r="A20" s="4"/>
      <c r="B20" s="4"/>
      <c r="C20" s="4"/>
      <c r="D20" s="4" t="s">
        <v>119</v>
      </c>
      <c r="E20" s="9"/>
      <c r="F20" s="150"/>
      <c r="G20" s="146"/>
      <c r="H20" s="213"/>
      <c r="I20" s="9"/>
    </row>
    <row r="21" spans="1:9" s="2" customFormat="1" ht="12.75">
      <c r="A21" s="4"/>
      <c r="B21" s="151" t="s">
        <v>108</v>
      </c>
      <c r="C21" s="152"/>
      <c r="D21" s="151"/>
      <c r="E21" s="10"/>
      <c r="F21" s="151"/>
      <c r="G21" s="153"/>
      <c r="H21" s="153"/>
      <c r="I21" s="10"/>
    </row>
    <row r="22" spans="1:9" s="2" customFormat="1" ht="15.75">
      <c r="A22" s="4"/>
      <c r="B22" s="154" t="s">
        <v>4</v>
      </c>
      <c r="C22" s="155"/>
      <c r="D22" s="155"/>
      <c r="E22" s="156"/>
      <c r="F22" s="155"/>
      <c r="G22" s="155"/>
      <c r="H22" s="157"/>
      <c r="I22" s="11"/>
    </row>
    <row r="23" spans="1:9" s="2" customFormat="1" ht="15.75">
      <c r="A23" s="4"/>
      <c r="B23" s="158" t="s">
        <v>71</v>
      </c>
      <c r="C23" s="146"/>
      <c r="D23" s="146"/>
      <c r="E23" s="146"/>
      <c r="F23" s="12"/>
      <c r="G23" s="12"/>
      <c r="H23" s="159"/>
      <c r="I23" s="9"/>
    </row>
    <row r="24" spans="1:9" s="2" customFormat="1" ht="15.75">
      <c r="A24" s="4"/>
      <c r="B24" s="158" t="s">
        <v>72</v>
      </c>
      <c r="C24" s="146"/>
      <c r="D24" s="146"/>
      <c r="E24" s="146"/>
      <c r="F24" s="12"/>
      <c r="G24" s="12"/>
      <c r="H24" s="159"/>
      <c r="I24" s="12"/>
    </row>
    <row r="25" spans="1:9" s="2" customFormat="1" ht="15.75">
      <c r="A25" s="4"/>
      <c r="B25" s="160" t="s">
        <v>73</v>
      </c>
      <c r="C25" s="11"/>
      <c r="D25" s="11"/>
      <c r="E25" s="11"/>
      <c r="F25" s="11"/>
      <c r="G25" s="11"/>
      <c r="H25" s="161"/>
      <c r="I25" s="13"/>
    </row>
    <row r="26" spans="1:9" s="14" customFormat="1" ht="15.75" customHeight="1">
      <c r="A26" s="13"/>
      <c r="B26" s="133" t="s">
        <v>5</v>
      </c>
      <c r="C26" s="16" t="s">
        <v>6</v>
      </c>
      <c r="D26" s="15" t="s">
        <v>134</v>
      </c>
      <c r="E26" s="15" t="s">
        <v>7</v>
      </c>
      <c r="F26" s="17" t="s">
        <v>8</v>
      </c>
      <c r="G26" s="17"/>
      <c r="H26" s="18" t="s">
        <v>9</v>
      </c>
      <c r="I26" s="19"/>
    </row>
    <row r="27" spans="1:13" s="20" customFormat="1" ht="15.75" customHeight="1">
      <c r="A27" s="136"/>
      <c r="B27" s="135"/>
      <c r="C27" s="21"/>
      <c r="D27" s="22" t="s">
        <v>10</v>
      </c>
      <c r="E27" s="23"/>
      <c r="F27" s="24"/>
      <c r="G27" s="24"/>
      <c r="H27" s="25"/>
      <c r="I27" s="26"/>
      <c r="J27" s="27"/>
      <c r="K27" s="27"/>
      <c r="L27" s="27"/>
      <c r="M27" s="27"/>
    </row>
    <row r="28" spans="1:13" s="28" customFormat="1" ht="15.75" customHeight="1">
      <c r="A28" s="137"/>
      <c r="B28" s="134"/>
      <c r="C28" s="30" t="s">
        <v>40</v>
      </c>
      <c r="D28" s="30"/>
      <c r="E28" s="30"/>
      <c r="F28" s="31">
        <f>13.67*0.99</f>
        <v>13.5333</v>
      </c>
      <c r="G28" s="31"/>
      <c r="H28" s="31">
        <f>B28*F28</f>
        <v>0</v>
      </c>
      <c r="I28" s="32"/>
      <c r="J28" s="33"/>
      <c r="K28" s="33"/>
      <c r="L28" s="33"/>
      <c r="M28" s="33"/>
    </row>
    <row r="29" spans="1:13" s="28" customFormat="1" ht="15.75" customHeight="1">
      <c r="A29" s="137"/>
      <c r="B29" s="29"/>
      <c r="C29" s="30" t="s">
        <v>36</v>
      </c>
      <c r="D29" s="30"/>
      <c r="E29" s="30"/>
      <c r="F29" s="31">
        <f>32.52*0.99</f>
        <v>32.1948</v>
      </c>
      <c r="G29" s="31"/>
      <c r="H29" s="31">
        <f>B29*F29</f>
        <v>0</v>
      </c>
      <c r="I29" s="32"/>
      <c r="J29" s="33"/>
      <c r="K29" s="171"/>
      <c r="L29" s="33"/>
      <c r="M29" s="33"/>
    </row>
    <row r="30" spans="2:9" ht="15" customHeight="1">
      <c r="B30" s="34"/>
      <c r="C30" s="35" t="s">
        <v>85</v>
      </c>
      <c r="D30" s="38" t="s">
        <v>11</v>
      </c>
      <c r="E30" s="39" t="s">
        <v>47</v>
      </c>
      <c r="F30" s="40">
        <v>0.96</v>
      </c>
      <c r="G30" s="41"/>
      <c r="H30" s="257">
        <f aca="true" t="shared" si="0" ref="H30:H36">B30*F30</f>
        <v>0</v>
      </c>
      <c r="I30" s="19"/>
    </row>
    <row r="31" spans="2:9" ht="15" customHeight="1">
      <c r="B31" s="34"/>
      <c r="C31" s="35" t="s">
        <v>86</v>
      </c>
      <c r="D31" s="42" t="s">
        <v>74</v>
      </c>
      <c r="E31" s="39" t="s">
        <v>48</v>
      </c>
      <c r="F31" s="40">
        <v>0.96</v>
      </c>
      <c r="G31" s="41"/>
      <c r="H31" s="257">
        <f t="shared" si="0"/>
        <v>0</v>
      </c>
      <c r="I31" s="19"/>
    </row>
    <row r="32" spans="2:8" ht="15" customHeight="1">
      <c r="B32" s="34"/>
      <c r="C32" s="43" t="s">
        <v>84</v>
      </c>
      <c r="D32" s="44" t="s">
        <v>41</v>
      </c>
      <c r="E32" s="45" t="s">
        <v>49</v>
      </c>
      <c r="F32" s="36">
        <v>2.15</v>
      </c>
      <c r="G32" s="37"/>
      <c r="H32" s="257">
        <f t="shared" si="0"/>
        <v>0</v>
      </c>
    </row>
    <row r="33" spans="2:9" ht="15" customHeight="1">
      <c r="B33" s="34"/>
      <c r="C33" s="35">
        <v>1</v>
      </c>
      <c r="D33" s="38" t="s">
        <v>12</v>
      </c>
      <c r="E33" s="47" t="s">
        <v>13</v>
      </c>
      <c r="F33" s="36">
        <v>1.25</v>
      </c>
      <c r="G33" s="37"/>
      <c r="H33" s="257">
        <f t="shared" si="0"/>
        <v>0</v>
      </c>
      <c r="I33" s="19"/>
    </row>
    <row r="34" spans="2:9" ht="15" customHeight="1">
      <c r="B34" s="34"/>
      <c r="C34" s="35">
        <v>1</v>
      </c>
      <c r="D34" s="48" t="s">
        <v>37</v>
      </c>
      <c r="E34" s="49" t="s">
        <v>50</v>
      </c>
      <c r="F34" s="36">
        <v>5.1</v>
      </c>
      <c r="G34" s="37"/>
      <c r="H34" s="257">
        <f t="shared" si="0"/>
        <v>0</v>
      </c>
      <c r="I34" s="19"/>
    </row>
    <row r="35" spans="2:9" ht="15" customHeight="1">
      <c r="B35" s="34"/>
      <c r="C35" s="50">
        <v>1</v>
      </c>
      <c r="D35" s="48" t="s">
        <v>14</v>
      </c>
      <c r="E35" s="47" t="s">
        <v>51</v>
      </c>
      <c r="F35" s="40">
        <v>2.5</v>
      </c>
      <c r="G35" s="51"/>
      <c r="H35" s="257">
        <f t="shared" si="0"/>
        <v>0</v>
      </c>
      <c r="I35" s="19"/>
    </row>
    <row r="36" spans="2:10" ht="15" customHeight="1">
      <c r="B36" s="34"/>
      <c r="C36" s="35">
        <v>1</v>
      </c>
      <c r="D36" s="42" t="s">
        <v>116</v>
      </c>
      <c r="E36" s="42" t="s">
        <v>100</v>
      </c>
      <c r="F36" s="40">
        <v>10</v>
      </c>
      <c r="G36" s="52"/>
      <c r="H36" s="257">
        <f t="shared" si="0"/>
        <v>0</v>
      </c>
      <c r="J36" s="77"/>
    </row>
    <row r="37" spans="2:10" ht="15" customHeight="1">
      <c r="B37" s="53"/>
      <c r="C37" s="54"/>
      <c r="D37" s="55"/>
      <c r="E37" s="215"/>
      <c r="F37" s="56"/>
      <c r="G37" s="57"/>
      <c r="H37" s="58"/>
      <c r="I37" s="19"/>
      <c r="J37" s="77"/>
    </row>
    <row r="38" spans="1:9" s="14" customFormat="1" ht="15.75" customHeight="1">
      <c r="A38" s="13"/>
      <c r="B38" s="59"/>
      <c r="C38" s="173" t="s">
        <v>59</v>
      </c>
      <c r="D38" s="60"/>
      <c r="E38" s="61"/>
      <c r="F38" s="174">
        <f>F39*2</f>
        <v>4.78</v>
      </c>
      <c r="G38" s="63"/>
      <c r="H38" s="31">
        <f>B38*F38</f>
        <v>0</v>
      </c>
      <c r="I38" s="19"/>
    </row>
    <row r="39" spans="2:9" ht="15" customHeight="1">
      <c r="B39" s="64"/>
      <c r="C39" s="65" t="s">
        <v>87</v>
      </c>
      <c r="D39" s="66" t="s">
        <v>15</v>
      </c>
      <c r="E39" s="67" t="s">
        <v>89</v>
      </c>
      <c r="F39" s="68">
        <v>2.39</v>
      </c>
      <c r="G39" s="69"/>
      <c r="H39" s="257">
        <f aca="true" t="shared" si="1" ref="H39:H45">B39*F39</f>
        <v>0</v>
      </c>
      <c r="I39" s="19"/>
    </row>
    <row r="40" spans="1:13" s="14" customFormat="1" ht="15.75" customHeight="1">
      <c r="A40" s="13"/>
      <c r="B40" s="59"/>
      <c r="C40" s="173" t="s">
        <v>60</v>
      </c>
      <c r="D40" s="70"/>
      <c r="E40" s="71"/>
      <c r="F40" s="174">
        <v>20.04</v>
      </c>
      <c r="G40" s="62"/>
      <c r="H40" s="31">
        <f>B40*F40</f>
        <v>0</v>
      </c>
      <c r="I40" s="19"/>
      <c r="J40" s="3"/>
      <c r="K40" s="3"/>
      <c r="L40" s="3"/>
      <c r="M40" s="3"/>
    </row>
    <row r="41" spans="1:13" s="14" customFormat="1" ht="15.75" customHeight="1">
      <c r="A41" s="13"/>
      <c r="B41" s="172"/>
      <c r="C41" s="72">
        <v>1</v>
      </c>
      <c r="D41" s="42" t="s">
        <v>61</v>
      </c>
      <c r="E41" s="73" t="s">
        <v>90</v>
      </c>
      <c r="F41" s="79">
        <v>11.95</v>
      </c>
      <c r="G41" s="74"/>
      <c r="H41" s="257">
        <f t="shared" si="1"/>
        <v>0</v>
      </c>
      <c r="I41" s="19"/>
      <c r="J41" s="3"/>
      <c r="K41" s="3"/>
      <c r="L41" s="3"/>
      <c r="M41" s="3"/>
    </row>
    <row r="42" spans="1:13" s="14" customFormat="1" ht="15.75" customHeight="1">
      <c r="A42" s="13"/>
      <c r="B42" s="172"/>
      <c r="C42" s="72">
        <v>1</v>
      </c>
      <c r="D42" s="42" t="s">
        <v>63</v>
      </c>
      <c r="E42" s="39" t="s">
        <v>55</v>
      </c>
      <c r="F42" s="79">
        <v>2.09</v>
      </c>
      <c r="G42" s="74"/>
      <c r="H42" s="257">
        <f t="shared" si="1"/>
        <v>0</v>
      </c>
      <c r="I42" s="19"/>
      <c r="J42" s="3"/>
      <c r="K42" s="3"/>
      <c r="L42" s="3"/>
      <c r="M42" s="3"/>
    </row>
    <row r="43" spans="1:13" s="14" customFormat="1" ht="15.75" customHeight="1">
      <c r="A43" s="13"/>
      <c r="B43" s="172"/>
      <c r="C43" s="212" t="s">
        <v>84</v>
      </c>
      <c r="D43" s="75" t="s">
        <v>64</v>
      </c>
      <c r="E43" s="39" t="s">
        <v>65</v>
      </c>
      <c r="F43" s="79">
        <v>6</v>
      </c>
      <c r="G43" s="74"/>
      <c r="H43" s="257">
        <f t="shared" si="1"/>
        <v>0</v>
      </c>
      <c r="I43" s="19"/>
      <c r="J43" s="77"/>
      <c r="K43" s="3"/>
      <c r="L43" s="3"/>
      <c r="M43" s="3"/>
    </row>
    <row r="44" spans="1:13" s="14" customFormat="1" ht="15.75" customHeight="1">
      <c r="A44" s="13"/>
      <c r="B44" s="59"/>
      <c r="C44" s="175" t="s">
        <v>30</v>
      </c>
      <c r="D44" s="70"/>
      <c r="E44" s="216"/>
      <c r="F44" s="174">
        <v>5.58</v>
      </c>
      <c r="G44" s="62"/>
      <c r="H44" s="31">
        <f>B44*F44</f>
        <v>0</v>
      </c>
      <c r="I44" s="19"/>
      <c r="J44" s="3"/>
      <c r="K44" s="3"/>
      <c r="L44" s="3"/>
      <c r="M44" s="3"/>
    </row>
    <row r="45" spans="2:10" ht="15" customHeight="1">
      <c r="B45" s="76"/>
      <c r="C45" s="35" t="s">
        <v>87</v>
      </c>
      <c r="D45" s="42" t="s">
        <v>117</v>
      </c>
      <c r="E45" s="39" t="s">
        <v>91</v>
      </c>
      <c r="F45" s="40">
        <v>2.79</v>
      </c>
      <c r="G45" s="41"/>
      <c r="H45" s="257">
        <f t="shared" si="1"/>
        <v>0</v>
      </c>
      <c r="I45" s="19"/>
      <c r="J45" s="77"/>
    </row>
    <row r="46" spans="2:10" ht="15" customHeight="1">
      <c r="B46" s="78"/>
      <c r="C46" s="35">
        <v>1</v>
      </c>
      <c r="D46" s="42" t="s">
        <v>46</v>
      </c>
      <c r="E46" s="47"/>
      <c r="F46" s="79" t="s">
        <v>16</v>
      </c>
      <c r="G46" s="52"/>
      <c r="H46" s="80" t="s">
        <v>17</v>
      </c>
      <c r="J46" s="77"/>
    </row>
    <row r="47" spans="1:13" s="14" customFormat="1" ht="15.75" customHeight="1">
      <c r="A47" s="13"/>
      <c r="B47" s="59"/>
      <c r="C47" s="175" t="s">
        <v>122</v>
      </c>
      <c r="D47" s="70"/>
      <c r="E47" s="71"/>
      <c r="F47" s="174">
        <f>F48*2</f>
        <v>5.58</v>
      </c>
      <c r="G47" s="62"/>
      <c r="H47" s="31">
        <f>B47*F47</f>
        <v>0</v>
      </c>
      <c r="I47" s="19"/>
      <c r="J47" s="3"/>
      <c r="K47" s="3"/>
      <c r="L47" s="3"/>
      <c r="M47" s="3"/>
    </row>
    <row r="48" spans="2:10" ht="15" customHeight="1">
      <c r="B48" s="76"/>
      <c r="C48" s="35" t="s">
        <v>87</v>
      </c>
      <c r="D48" s="42" t="s">
        <v>117</v>
      </c>
      <c r="E48" s="39" t="s">
        <v>91</v>
      </c>
      <c r="F48" s="40">
        <v>2.79</v>
      </c>
      <c r="G48" s="41"/>
      <c r="H48" s="257">
        <f aca="true" t="shared" si="2" ref="H48">B48*F48</f>
        <v>0</v>
      </c>
      <c r="I48" s="19"/>
      <c r="J48" s="77"/>
    </row>
    <row r="49" spans="2:10" ht="15" customHeight="1">
      <c r="B49" s="81"/>
      <c r="C49" s="35">
        <v>1</v>
      </c>
      <c r="D49" s="42" t="s">
        <v>46</v>
      </c>
      <c r="E49" s="82"/>
      <c r="F49" s="79" t="s">
        <v>16</v>
      </c>
      <c r="G49" s="83"/>
      <c r="H49" s="80" t="s">
        <v>17</v>
      </c>
      <c r="I49" s="19"/>
      <c r="J49" s="77"/>
    </row>
    <row r="50" spans="2:12" ht="15" customHeight="1">
      <c r="B50" s="84"/>
      <c r="C50" s="85"/>
      <c r="D50" s="86"/>
      <c r="E50" s="87"/>
      <c r="F50" s="88"/>
      <c r="G50" s="89"/>
      <c r="H50" s="90"/>
      <c r="I50" s="19"/>
      <c r="L50" s="3" t="s">
        <v>62</v>
      </c>
    </row>
    <row r="51" spans="2:9" s="8" customFormat="1" ht="15" customHeight="1">
      <c r="B51" s="243"/>
      <c r="C51" s="229" t="s">
        <v>103</v>
      </c>
      <c r="D51" s="217"/>
      <c r="E51" s="218"/>
      <c r="F51" s="235">
        <f>F52</f>
        <v>5.2</v>
      </c>
      <c r="G51" s="219"/>
      <c r="H51" s="31">
        <f>B51*F51</f>
        <v>0</v>
      </c>
      <c r="I51" s="19"/>
    </row>
    <row r="52" spans="2:9" s="8" customFormat="1" ht="15" customHeight="1">
      <c r="B52" s="244"/>
      <c r="C52" s="238" t="s">
        <v>84</v>
      </c>
      <c r="D52" s="237" t="s">
        <v>110</v>
      </c>
      <c r="E52" s="233" t="s">
        <v>111</v>
      </c>
      <c r="F52" s="234">
        <v>5.2</v>
      </c>
      <c r="G52" s="230"/>
      <c r="H52" s="257">
        <f aca="true" t="shared" si="3" ref="H52:H88">B52*F52</f>
        <v>0</v>
      </c>
      <c r="I52" s="19"/>
    </row>
    <row r="53" spans="2:9" s="8" customFormat="1" ht="15" customHeight="1">
      <c r="B53" s="245"/>
      <c r="C53" s="231" t="s">
        <v>123</v>
      </c>
      <c r="D53" s="232"/>
      <c r="E53" s="236"/>
      <c r="F53" s="174">
        <f>F54</f>
        <v>5.2</v>
      </c>
      <c r="G53" s="96"/>
      <c r="H53" s="31">
        <f>B53*F53</f>
        <v>0</v>
      </c>
      <c r="I53" s="19"/>
    </row>
    <row r="54" spans="2:9" s="8" customFormat="1" ht="15" customHeight="1">
      <c r="B54" s="244"/>
      <c r="C54" s="238" t="s">
        <v>84</v>
      </c>
      <c r="D54" s="237" t="s">
        <v>112</v>
      </c>
      <c r="E54" s="73" t="s">
        <v>120</v>
      </c>
      <c r="F54" s="234">
        <v>5.2</v>
      </c>
      <c r="G54" s="74"/>
      <c r="H54" s="257">
        <f t="shared" si="3"/>
        <v>0</v>
      </c>
      <c r="I54" s="19"/>
    </row>
    <row r="55" spans="2:9" s="8" customFormat="1" ht="15" customHeight="1">
      <c r="B55" s="245"/>
      <c r="C55" s="231" t="s">
        <v>124</v>
      </c>
      <c r="D55" s="232"/>
      <c r="E55" s="236"/>
      <c r="F55" s="174">
        <f>F57+F56</f>
        <v>17.95</v>
      </c>
      <c r="G55" s="96"/>
      <c r="H55" s="31">
        <f>B55*F55</f>
        <v>0</v>
      </c>
      <c r="I55" s="19"/>
    </row>
    <row r="56" spans="1:13" s="14" customFormat="1" ht="15.75" customHeight="1">
      <c r="A56" s="13"/>
      <c r="B56" s="258"/>
      <c r="C56" s="72">
        <v>1</v>
      </c>
      <c r="D56" s="42" t="s">
        <v>61</v>
      </c>
      <c r="E56" s="73" t="s">
        <v>90</v>
      </c>
      <c r="F56" s="79">
        <v>11.95</v>
      </c>
      <c r="G56" s="74"/>
      <c r="H56" s="257">
        <f t="shared" si="3"/>
        <v>0</v>
      </c>
      <c r="I56" s="19"/>
      <c r="J56" s="3"/>
      <c r="K56" s="3"/>
      <c r="L56" s="3"/>
      <c r="M56" s="3"/>
    </row>
    <row r="57" spans="1:13" s="14" customFormat="1" ht="15.75" customHeight="1">
      <c r="A57" s="13"/>
      <c r="B57" s="258"/>
      <c r="C57" s="212" t="s">
        <v>84</v>
      </c>
      <c r="D57" s="75" t="s">
        <v>64</v>
      </c>
      <c r="E57" s="39" t="s">
        <v>121</v>
      </c>
      <c r="F57" s="79">
        <v>6</v>
      </c>
      <c r="G57" s="74"/>
      <c r="H57" s="257">
        <f t="shared" si="3"/>
        <v>0</v>
      </c>
      <c r="I57" s="19"/>
      <c r="J57" s="77"/>
      <c r="K57" s="3"/>
      <c r="L57" s="3"/>
      <c r="M57" s="3"/>
    </row>
    <row r="58" spans="1:9" s="14" customFormat="1" ht="15.75" customHeight="1">
      <c r="A58" s="13"/>
      <c r="B58" s="59"/>
      <c r="C58" s="225" t="s">
        <v>126</v>
      </c>
      <c r="D58" s="193"/>
      <c r="E58" s="92"/>
      <c r="F58" s="174">
        <f>(F61*2)+F60+F59</f>
        <v>8.030000000000001</v>
      </c>
      <c r="G58" s="96"/>
      <c r="H58" s="31">
        <f>B58*F58</f>
        <v>0</v>
      </c>
      <c r="I58" s="19"/>
    </row>
    <row r="59" spans="2:9" s="194" customFormat="1" ht="15.75" customHeight="1">
      <c r="B59" s="224"/>
      <c r="C59" s="226">
        <v>1</v>
      </c>
      <c r="D59" s="196" t="s">
        <v>80</v>
      </c>
      <c r="E59" s="221" t="s">
        <v>98</v>
      </c>
      <c r="F59" s="220">
        <v>2</v>
      </c>
      <c r="G59" s="197"/>
      <c r="H59" s="257">
        <f t="shared" si="3"/>
        <v>0</v>
      </c>
      <c r="I59" s="195"/>
    </row>
    <row r="60" spans="2:9" s="194" customFormat="1" ht="15.75" customHeight="1">
      <c r="B60" s="224"/>
      <c r="C60" s="227">
        <v>1</v>
      </c>
      <c r="D60" s="196" t="s">
        <v>81</v>
      </c>
      <c r="E60" s="222" t="s">
        <v>13</v>
      </c>
      <c r="F60" s="220">
        <v>1.25</v>
      </c>
      <c r="G60" s="197"/>
      <c r="H60" s="257">
        <f t="shared" si="3"/>
        <v>0</v>
      </c>
      <c r="I60" s="195"/>
    </row>
    <row r="61" spans="2:10" s="194" customFormat="1" ht="15.75" customHeight="1">
      <c r="B61" s="224"/>
      <c r="C61" s="228" t="s">
        <v>87</v>
      </c>
      <c r="D61" s="196" t="s">
        <v>102</v>
      </c>
      <c r="E61" s="223" t="s">
        <v>109</v>
      </c>
      <c r="F61" s="220">
        <v>2.39</v>
      </c>
      <c r="G61" s="197"/>
      <c r="H61" s="257">
        <f t="shared" si="3"/>
        <v>0</v>
      </c>
      <c r="I61" s="195"/>
      <c r="J61" s="239"/>
    </row>
    <row r="62" spans="2:10" ht="15" customHeight="1">
      <c r="B62" s="78"/>
      <c r="C62" s="35">
        <v>1</v>
      </c>
      <c r="D62" s="42" t="s">
        <v>46</v>
      </c>
      <c r="E62" s="47"/>
      <c r="F62" s="79" t="s">
        <v>16</v>
      </c>
      <c r="G62" s="52"/>
      <c r="H62" s="80" t="s">
        <v>17</v>
      </c>
      <c r="J62" s="77"/>
    </row>
    <row r="63" spans="1:9" s="14" customFormat="1" ht="15.75" customHeight="1">
      <c r="A63" s="13"/>
      <c r="B63" s="59"/>
      <c r="C63" s="247" t="s">
        <v>125</v>
      </c>
      <c r="D63" s="248"/>
      <c r="E63" s="95"/>
      <c r="F63" s="174">
        <f>SUM(F64:F70)</f>
        <v>14.49</v>
      </c>
      <c r="G63" s="63"/>
      <c r="H63" s="31">
        <f>B63*F63</f>
        <v>0</v>
      </c>
      <c r="I63" s="19"/>
    </row>
    <row r="64" spans="2:10" s="14" customFormat="1" ht="15" customHeight="1">
      <c r="B64" s="246"/>
      <c r="C64" s="251">
        <v>1</v>
      </c>
      <c r="D64" s="252" t="s">
        <v>18</v>
      </c>
      <c r="E64" s="188" t="s">
        <v>93</v>
      </c>
      <c r="F64" s="192">
        <v>2</v>
      </c>
      <c r="G64" s="189"/>
      <c r="H64" s="257">
        <f t="shared" si="3"/>
        <v>0</v>
      </c>
      <c r="I64" s="190"/>
      <c r="J64" s="77"/>
    </row>
    <row r="65" spans="1:10" s="14" customFormat="1" ht="15.75" customHeight="1">
      <c r="A65" s="13"/>
      <c r="B65" s="172"/>
      <c r="C65" s="249" t="s">
        <v>84</v>
      </c>
      <c r="D65" s="250" t="s">
        <v>102</v>
      </c>
      <c r="E65" s="223" t="s">
        <v>109</v>
      </c>
      <c r="F65" s="220">
        <v>2.39</v>
      </c>
      <c r="G65" s="51"/>
      <c r="H65" s="257">
        <f t="shared" si="3"/>
        <v>0</v>
      </c>
      <c r="I65" s="19"/>
      <c r="J65" s="77"/>
    </row>
    <row r="66" spans="2:9" ht="15" customHeight="1">
      <c r="B66" s="76"/>
      <c r="C66" s="35" t="s">
        <v>84</v>
      </c>
      <c r="D66" s="38" t="s">
        <v>32</v>
      </c>
      <c r="E66" s="45" t="s">
        <v>53</v>
      </c>
      <c r="F66" s="40">
        <v>1.28</v>
      </c>
      <c r="G66" s="41"/>
      <c r="H66" s="257">
        <f t="shared" si="3"/>
        <v>0</v>
      </c>
      <c r="I66" s="19"/>
    </row>
    <row r="67" spans="2:9" ht="15" customHeight="1">
      <c r="B67" s="240"/>
      <c r="C67" s="35" t="s">
        <v>84</v>
      </c>
      <c r="D67" s="38" t="s">
        <v>42</v>
      </c>
      <c r="E67" s="45" t="s">
        <v>92</v>
      </c>
      <c r="F67" s="40">
        <v>1.38</v>
      </c>
      <c r="G67" s="41"/>
      <c r="H67" s="257">
        <f t="shared" si="3"/>
        <v>0</v>
      </c>
      <c r="I67" s="19"/>
    </row>
    <row r="68" spans="2:9" ht="15" customHeight="1">
      <c r="B68" s="76"/>
      <c r="C68" s="35" t="s">
        <v>84</v>
      </c>
      <c r="D68" s="38" t="s">
        <v>43</v>
      </c>
      <c r="E68" s="45" t="s">
        <v>52</v>
      </c>
      <c r="F68" s="40">
        <v>2</v>
      </c>
      <c r="G68" s="41"/>
      <c r="H68" s="257">
        <f t="shared" si="3"/>
        <v>0</v>
      </c>
      <c r="I68" s="19"/>
    </row>
    <row r="69" spans="2:9" ht="15" customHeight="1">
      <c r="B69" s="76"/>
      <c r="C69" s="35" t="s">
        <v>84</v>
      </c>
      <c r="D69" s="38" t="s">
        <v>33</v>
      </c>
      <c r="E69" s="45" t="s">
        <v>34</v>
      </c>
      <c r="F69" s="40">
        <v>3.29</v>
      </c>
      <c r="G69" s="41"/>
      <c r="H69" s="257">
        <f t="shared" si="3"/>
        <v>0</v>
      </c>
      <c r="I69" s="19"/>
    </row>
    <row r="70" spans="2:10" ht="15" customHeight="1">
      <c r="B70" s="76"/>
      <c r="C70" s="35" t="s">
        <v>84</v>
      </c>
      <c r="D70" s="44" t="s">
        <v>41</v>
      </c>
      <c r="E70" s="45" t="s">
        <v>49</v>
      </c>
      <c r="F70" s="40">
        <v>2.15</v>
      </c>
      <c r="G70" s="41"/>
      <c r="H70" s="257">
        <f t="shared" si="3"/>
        <v>0</v>
      </c>
      <c r="I70" s="19"/>
      <c r="J70" s="77"/>
    </row>
    <row r="71" spans="1:9" s="14" customFormat="1" ht="15.75" customHeight="1">
      <c r="A71" s="13"/>
      <c r="B71" s="59"/>
      <c r="C71" s="175" t="s">
        <v>79</v>
      </c>
      <c r="D71" s="91"/>
      <c r="E71" s="92"/>
      <c r="F71" s="174">
        <v>2.39</v>
      </c>
      <c r="G71" s="62"/>
      <c r="H71" s="31">
        <f>B71*F71</f>
        <v>0</v>
      </c>
      <c r="I71" s="19"/>
    </row>
    <row r="72" spans="2:9" ht="15" customHeight="1">
      <c r="B72" s="165"/>
      <c r="C72" s="166" t="s">
        <v>84</v>
      </c>
      <c r="D72" s="167" t="s">
        <v>15</v>
      </c>
      <c r="E72" s="168" t="s">
        <v>89</v>
      </c>
      <c r="F72" s="169">
        <v>2.39</v>
      </c>
      <c r="G72" s="170"/>
      <c r="H72" s="257">
        <f t="shared" si="3"/>
        <v>0</v>
      </c>
      <c r="I72" s="19"/>
    </row>
    <row r="73" spans="1:9" s="14" customFormat="1" ht="15.75" customHeight="1">
      <c r="A73" s="13"/>
      <c r="B73" s="162"/>
      <c r="C73" s="176" t="s">
        <v>127</v>
      </c>
      <c r="D73" s="163"/>
      <c r="E73" s="95"/>
      <c r="F73" s="177">
        <f>(F76*2)+F75+F74+F77</f>
        <v>19.007999999999996</v>
      </c>
      <c r="G73" s="164"/>
      <c r="H73" s="31">
        <f>B73*F73</f>
        <v>0</v>
      </c>
      <c r="I73" s="19"/>
    </row>
    <row r="74" spans="2:8" ht="15" customHeight="1">
      <c r="B74" s="34"/>
      <c r="C74" s="35">
        <v>1</v>
      </c>
      <c r="D74" s="42" t="s">
        <v>75</v>
      </c>
      <c r="E74" s="73" t="s">
        <v>90</v>
      </c>
      <c r="F74" s="36">
        <v>11.95</v>
      </c>
      <c r="G74" s="37"/>
      <c r="H74" s="257">
        <f t="shared" si="3"/>
        <v>0</v>
      </c>
    </row>
    <row r="75" spans="2:9" ht="15" customHeight="1">
      <c r="B75" s="64"/>
      <c r="C75" s="65" t="s">
        <v>84</v>
      </c>
      <c r="D75" s="66" t="s">
        <v>15</v>
      </c>
      <c r="E75" s="67" t="s">
        <v>89</v>
      </c>
      <c r="F75" s="68">
        <v>2.39</v>
      </c>
      <c r="G75" s="69"/>
      <c r="H75" s="257">
        <f t="shared" si="3"/>
        <v>0</v>
      </c>
      <c r="I75" s="19"/>
    </row>
    <row r="76" spans="1:10" s="14" customFormat="1" ht="15.75" customHeight="1">
      <c r="A76" s="13"/>
      <c r="B76" s="172"/>
      <c r="C76" s="35" t="s">
        <v>87</v>
      </c>
      <c r="D76" s="38" t="s">
        <v>20</v>
      </c>
      <c r="E76" s="45" t="s">
        <v>94</v>
      </c>
      <c r="F76" s="40">
        <v>1.259</v>
      </c>
      <c r="G76" s="51"/>
      <c r="H76" s="257">
        <f t="shared" si="3"/>
        <v>0</v>
      </c>
      <c r="I76" s="19"/>
      <c r="J76" s="77"/>
    </row>
    <row r="77" spans="2:10" ht="15" customHeight="1">
      <c r="B77" s="76"/>
      <c r="C77" s="35" t="s">
        <v>84</v>
      </c>
      <c r="D77" s="44" t="s">
        <v>41</v>
      </c>
      <c r="E77" s="45" t="s">
        <v>49</v>
      </c>
      <c r="F77" s="40">
        <v>2.15</v>
      </c>
      <c r="G77" s="41"/>
      <c r="H77" s="257">
        <f aca="true" t="shared" si="4" ref="H77">B77*F77</f>
        <v>0</v>
      </c>
      <c r="I77" s="19"/>
      <c r="J77" s="77"/>
    </row>
    <row r="78" spans="1:10" s="14" customFormat="1" ht="15.75" customHeight="1">
      <c r="A78" s="13"/>
      <c r="B78" s="59"/>
      <c r="C78" s="178" t="s">
        <v>128</v>
      </c>
      <c r="D78" s="199"/>
      <c r="E78" s="95"/>
      <c r="F78" s="174">
        <f>F79+F80+F81</f>
        <v>7.18</v>
      </c>
      <c r="G78" s="96"/>
      <c r="H78" s="31">
        <f>B78*F78</f>
        <v>0</v>
      </c>
      <c r="I78" s="19"/>
      <c r="J78" s="77"/>
    </row>
    <row r="79" spans="2:10" s="14" customFormat="1" ht="15.75" customHeight="1">
      <c r="B79" s="94"/>
      <c r="C79" s="191">
        <v>1</v>
      </c>
      <c r="D79" s="187" t="s">
        <v>18</v>
      </c>
      <c r="E79" s="188" t="s">
        <v>93</v>
      </c>
      <c r="F79" s="192">
        <v>2</v>
      </c>
      <c r="G79" s="189"/>
      <c r="H79" s="257">
        <f t="shared" si="3"/>
        <v>0</v>
      </c>
      <c r="I79" s="190"/>
      <c r="J79" s="77"/>
    </row>
    <row r="80" spans="1:10" s="14" customFormat="1" ht="15.75" customHeight="1">
      <c r="A80" s="13"/>
      <c r="B80" s="241"/>
      <c r="C80" s="35" t="s">
        <v>84</v>
      </c>
      <c r="D80" s="44" t="s">
        <v>45</v>
      </c>
      <c r="E80" s="93" t="s">
        <v>54</v>
      </c>
      <c r="F80" s="97">
        <v>1.4</v>
      </c>
      <c r="G80" s="51"/>
      <c r="H80" s="257">
        <f t="shared" si="3"/>
        <v>0</v>
      </c>
      <c r="I80" s="19"/>
      <c r="J80" s="77"/>
    </row>
    <row r="81" spans="1:10" s="14" customFormat="1" ht="15.75" customHeight="1">
      <c r="A81" s="13"/>
      <c r="B81" s="172"/>
      <c r="C81" s="35" t="s">
        <v>84</v>
      </c>
      <c r="D81" s="98" t="s">
        <v>19</v>
      </c>
      <c r="E81" s="67" t="s">
        <v>35</v>
      </c>
      <c r="F81" s="41">
        <v>3.78</v>
      </c>
      <c r="G81" s="51"/>
      <c r="H81" s="257">
        <f t="shared" si="3"/>
        <v>0</v>
      </c>
      <c r="I81" s="19"/>
      <c r="J81" s="77"/>
    </row>
    <row r="82" spans="1:9" s="201" customFormat="1" ht="15.75" customHeight="1">
      <c r="A82" s="14"/>
      <c r="B82" s="202"/>
      <c r="C82" s="178" t="s">
        <v>132</v>
      </c>
      <c r="D82" s="204"/>
      <c r="E82" s="253"/>
      <c r="F82" s="254">
        <f>F83</f>
        <v>2.39</v>
      </c>
      <c r="G82" s="207"/>
      <c r="H82" s="31">
        <f>B82*F82</f>
        <v>0</v>
      </c>
      <c r="I82" s="208"/>
    </row>
    <row r="83" spans="1:10" s="14" customFormat="1" ht="15.75" customHeight="1">
      <c r="A83" s="13"/>
      <c r="B83" s="172"/>
      <c r="C83" s="35" t="s">
        <v>84</v>
      </c>
      <c r="D83" s="98" t="s">
        <v>102</v>
      </c>
      <c r="E83" s="223" t="s">
        <v>109</v>
      </c>
      <c r="F83" s="220">
        <v>2.39</v>
      </c>
      <c r="G83" s="51"/>
      <c r="H83" s="257">
        <f t="shared" si="3"/>
        <v>0</v>
      </c>
      <c r="I83" s="19"/>
      <c r="J83" s="77"/>
    </row>
    <row r="84" spans="1:9" s="201" customFormat="1" ht="15.75" customHeight="1">
      <c r="A84" s="14"/>
      <c r="B84" s="202"/>
      <c r="C84" s="178" t="s">
        <v>129</v>
      </c>
      <c r="D84" s="204"/>
      <c r="E84" s="205"/>
      <c r="F84" s="206">
        <f>F85</f>
        <v>11.5</v>
      </c>
      <c r="G84" s="207"/>
      <c r="H84" s="31">
        <f>B84*F84</f>
        <v>0</v>
      </c>
      <c r="I84" s="208"/>
    </row>
    <row r="85" spans="1:10" s="14" customFormat="1" ht="15.75" customHeight="1">
      <c r="A85" s="13"/>
      <c r="B85" s="172"/>
      <c r="C85" s="50" t="s">
        <v>84</v>
      </c>
      <c r="D85" s="98" t="s">
        <v>105</v>
      </c>
      <c r="E85" s="67" t="s">
        <v>104</v>
      </c>
      <c r="F85" s="41">
        <v>11.5</v>
      </c>
      <c r="G85" s="51"/>
      <c r="H85" s="257">
        <f t="shared" si="3"/>
        <v>0</v>
      </c>
      <c r="I85" s="19"/>
      <c r="J85" s="77"/>
    </row>
    <row r="86" spans="1:9" s="201" customFormat="1" ht="15.75" customHeight="1">
      <c r="A86" s="14"/>
      <c r="B86" s="202"/>
      <c r="C86" s="203" t="s">
        <v>133</v>
      </c>
      <c r="D86" s="204"/>
      <c r="E86" s="205"/>
      <c r="F86" s="206">
        <f>SUM(F87:F88)</f>
        <v>25.9</v>
      </c>
      <c r="G86" s="207"/>
      <c r="H86" s="31">
        <f>B86*F86</f>
        <v>0</v>
      </c>
      <c r="I86" s="208"/>
    </row>
    <row r="87" spans="2:9" s="14" customFormat="1" ht="15.75" customHeight="1">
      <c r="B87" s="94"/>
      <c r="C87" s="211">
        <v>1</v>
      </c>
      <c r="D87" s="187" t="s">
        <v>83</v>
      </c>
      <c r="E87" s="200" t="s">
        <v>95</v>
      </c>
      <c r="F87" s="40">
        <v>6.51</v>
      </c>
      <c r="G87" s="189"/>
      <c r="H87" s="257">
        <f t="shared" si="3"/>
        <v>0</v>
      </c>
      <c r="I87" s="190"/>
    </row>
    <row r="88" spans="2:10" s="14" customFormat="1" ht="15.75" customHeight="1">
      <c r="B88" s="94"/>
      <c r="C88" s="211">
        <v>1</v>
      </c>
      <c r="D88" s="187" t="s">
        <v>82</v>
      </c>
      <c r="E88" s="200" t="s">
        <v>96</v>
      </c>
      <c r="F88" s="40">
        <v>19.39</v>
      </c>
      <c r="G88" s="189"/>
      <c r="H88" s="257">
        <f t="shared" si="3"/>
        <v>0</v>
      </c>
      <c r="I88" s="190"/>
      <c r="J88" s="256"/>
    </row>
    <row r="89" spans="1:9" s="201" customFormat="1" ht="15.75" customHeight="1">
      <c r="A89" s="14"/>
      <c r="B89" s="202"/>
      <c r="C89" s="203" t="s">
        <v>130</v>
      </c>
      <c r="D89" s="204"/>
      <c r="E89" s="205"/>
      <c r="F89" s="206">
        <v>9.7</v>
      </c>
      <c r="G89" s="207"/>
      <c r="H89" s="31">
        <f>B89*F89</f>
        <v>0</v>
      </c>
      <c r="I89" s="208"/>
    </row>
    <row r="90" spans="1:9" s="14" customFormat="1" ht="15.75" customHeight="1">
      <c r="A90" s="13"/>
      <c r="B90" s="94"/>
      <c r="C90" s="198">
        <v>1</v>
      </c>
      <c r="D90" s="38" t="s">
        <v>114</v>
      </c>
      <c r="E90" s="209" t="s">
        <v>97</v>
      </c>
      <c r="F90" s="40">
        <v>9.7</v>
      </c>
      <c r="G90" s="210"/>
      <c r="H90" s="257">
        <f aca="true" t="shared" si="5" ref="H90">B90*F90</f>
        <v>0</v>
      </c>
      <c r="I90" s="19"/>
    </row>
    <row r="91" spans="1:9" s="201" customFormat="1" ht="15.75" customHeight="1">
      <c r="A91" s="14"/>
      <c r="B91" s="202"/>
      <c r="C91" s="203" t="s">
        <v>131</v>
      </c>
      <c r="D91" s="204"/>
      <c r="E91" s="205"/>
      <c r="F91" s="206">
        <f>F92+F93+F94</f>
        <v>14.879999999999999</v>
      </c>
      <c r="G91" s="207"/>
      <c r="H91" s="31">
        <f>B91*F91</f>
        <v>0</v>
      </c>
      <c r="I91" s="208"/>
    </row>
    <row r="92" spans="1:9" s="14" customFormat="1" ht="15.75" customHeight="1">
      <c r="A92" s="13"/>
      <c r="B92" s="94"/>
      <c r="C92" s="198">
        <v>1</v>
      </c>
      <c r="D92" s="38" t="s">
        <v>114</v>
      </c>
      <c r="E92" s="209" t="s">
        <v>97</v>
      </c>
      <c r="F92" s="40">
        <v>9.7</v>
      </c>
      <c r="G92" s="210"/>
      <c r="H92" s="257">
        <f aca="true" t="shared" si="6" ref="H92:H94">B92*F92</f>
        <v>0</v>
      </c>
      <c r="I92" s="19"/>
    </row>
    <row r="93" spans="1:10" s="14" customFormat="1" ht="15.75" customHeight="1">
      <c r="A93" s="13"/>
      <c r="B93" s="241"/>
      <c r="C93" s="35" t="s">
        <v>84</v>
      </c>
      <c r="D93" s="44" t="s">
        <v>45</v>
      </c>
      <c r="E93" s="93" t="s">
        <v>54</v>
      </c>
      <c r="F93" s="97">
        <v>1.4</v>
      </c>
      <c r="G93" s="51"/>
      <c r="H93" s="257">
        <f t="shared" si="6"/>
        <v>0</v>
      </c>
      <c r="I93" s="19"/>
      <c r="J93" s="77"/>
    </row>
    <row r="94" spans="1:10" s="14" customFormat="1" ht="15.75" customHeight="1" thickBot="1">
      <c r="A94" s="13"/>
      <c r="B94" s="172"/>
      <c r="C94" s="35" t="s">
        <v>84</v>
      </c>
      <c r="D94" s="98" t="s">
        <v>19</v>
      </c>
      <c r="E94" s="67" t="s">
        <v>35</v>
      </c>
      <c r="F94" s="41">
        <v>3.78</v>
      </c>
      <c r="G94" s="51"/>
      <c r="H94" s="257">
        <f t="shared" si="6"/>
        <v>0</v>
      </c>
      <c r="I94" s="19"/>
      <c r="J94" s="77"/>
    </row>
    <row r="95" spans="1:9" s="14" customFormat="1" ht="16.5" customHeight="1" thickBot="1">
      <c r="A95" s="13"/>
      <c r="B95" s="99"/>
      <c r="C95" s="100"/>
      <c r="D95" s="101" t="s">
        <v>21</v>
      </c>
      <c r="E95" s="102"/>
      <c r="F95" s="103"/>
      <c r="G95" s="104"/>
      <c r="H95" s="105">
        <f>SUM(H28:H88)</f>
        <v>0</v>
      </c>
      <c r="I95" s="19"/>
    </row>
    <row r="96" spans="1:9" s="14" customFormat="1" ht="15.75" customHeight="1">
      <c r="A96" s="13"/>
      <c r="C96" s="106"/>
      <c r="D96" s="107"/>
      <c r="E96" s="108"/>
      <c r="F96" s="109"/>
      <c r="G96" s="110"/>
      <c r="H96" s="110"/>
      <c r="I96" s="19"/>
    </row>
    <row r="97" spans="2:18" ht="15" customHeight="1">
      <c r="B97" s="111"/>
      <c r="C97" s="112"/>
      <c r="D97" s="113" t="s">
        <v>22</v>
      </c>
      <c r="E97" s="114"/>
      <c r="F97" s="115"/>
      <c r="G97" s="115"/>
      <c r="H97" s="116"/>
      <c r="R97" s="14"/>
    </row>
    <row r="98" spans="2:8" ht="15" customHeight="1">
      <c r="B98" s="34"/>
      <c r="C98" s="35">
        <v>8</v>
      </c>
      <c r="D98" s="42" t="s">
        <v>75</v>
      </c>
      <c r="E98" s="73" t="s">
        <v>90</v>
      </c>
      <c r="F98" s="36">
        <v>11.95</v>
      </c>
      <c r="G98" s="37"/>
      <c r="H98" s="257">
        <f aca="true" t="shared" si="7" ref="H98:H108">B98*F98</f>
        <v>0</v>
      </c>
    </row>
    <row r="99" spans="2:8" ht="15" customHeight="1">
      <c r="B99" s="34"/>
      <c r="C99" s="35">
        <v>8</v>
      </c>
      <c r="D99" s="42" t="s">
        <v>76</v>
      </c>
      <c r="E99" s="39" t="s">
        <v>55</v>
      </c>
      <c r="F99" s="40">
        <v>2.09</v>
      </c>
      <c r="G99" s="52"/>
      <c r="H99" s="257">
        <f t="shared" si="7"/>
        <v>0</v>
      </c>
    </row>
    <row r="100" spans="2:8" ht="15" customHeight="1">
      <c r="B100" s="255"/>
      <c r="C100" s="118"/>
      <c r="D100" s="119" t="s">
        <v>77</v>
      </c>
      <c r="E100" s="73" t="s">
        <v>56</v>
      </c>
      <c r="F100" s="36">
        <v>27</v>
      </c>
      <c r="G100" s="37"/>
      <c r="H100" s="257">
        <f t="shared" si="7"/>
        <v>0</v>
      </c>
    </row>
    <row r="101" spans="2:8" ht="15" customHeight="1">
      <c r="B101" s="117"/>
      <c r="C101" s="118"/>
      <c r="D101" s="119" t="s">
        <v>23</v>
      </c>
      <c r="E101" s="73" t="s">
        <v>24</v>
      </c>
      <c r="F101" s="36">
        <v>3.48</v>
      </c>
      <c r="G101" s="37"/>
      <c r="H101" s="257">
        <f t="shared" si="7"/>
        <v>0</v>
      </c>
    </row>
    <row r="102" spans="2:8" ht="15" customHeight="1">
      <c r="B102" s="117"/>
      <c r="C102" s="118"/>
      <c r="D102" s="119" t="s">
        <v>44</v>
      </c>
      <c r="E102" s="47" t="s">
        <v>57</v>
      </c>
      <c r="F102" s="40">
        <v>5.4</v>
      </c>
      <c r="G102" s="37"/>
      <c r="H102" s="257">
        <f t="shared" si="7"/>
        <v>0</v>
      </c>
    </row>
    <row r="103" spans="2:9" ht="15" customHeight="1">
      <c r="B103" s="117"/>
      <c r="C103" s="120"/>
      <c r="D103" s="121" t="s">
        <v>25</v>
      </c>
      <c r="E103" s="39" t="s">
        <v>58</v>
      </c>
      <c r="F103" s="40">
        <v>11.48</v>
      </c>
      <c r="G103" s="41"/>
      <c r="H103" s="257">
        <f t="shared" si="7"/>
        <v>0</v>
      </c>
      <c r="I103" s="19"/>
    </row>
    <row r="104" spans="2:9" ht="15" customHeight="1">
      <c r="B104" s="117"/>
      <c r="C104" s="120"/>
      <c r="D104" s="121" t="s">
        <v>101</v>
      </c>
      <c r="E104" s="47" t="s">
        <v>88</v>
      </c>
      <c r="F104" s="40">
        <v>2.16</v>
      </c>
      <c r="G104" s="41"/>
      <c r="H104" s="257">
        <f t="shared" si="7"/>
        <v>0</v>
      </c>
      <c r="I104" s="19"/>
    </row>
    <row r="105" spans="2:8" ht="15" customHeight="1">
      <c r="B105" s="117"/>
      <c r="C105" s="118"/>
      <c r="D105" s="122" t="s">
        <v>38</v>
      </c>
      <c r="E105" s="45" t="s">
        <v>39</v>
      </c>
      <c r="F105" s="40">
        <v>5.77</v>
      </c>
      <c r="G105" s="51"/>
      <c r="H105" s="257">
        <f t="shared" si="7"/>
        <v>0</v>
      </c>
    </row>
    <row r="106" spans="2:8" ht="15" customHeight="1">
      <c r="B106" s="117"/>
      <c r="C106" s="118"/>
      <c r="D106" s="119" t="s">
        <v>26</v>
      </c>
      <c r="E106" s="49" t="s">
        <v>31</v>
      </c>
      <c r="F106" s="36">
        <v>9.38</v>
      </c>
      <c r="G106" s="37"/>
      <c r="H106" s="257">
        <f t="shared" si="7"/>
        <v>0</v>
      </c>
    </row>
    <row r="107" spans="2:8" ht="15" customHeight="1">
      <c r="B107" s="117"/>
      <c r="C107" s="118"/>
      <c r="D107" s="119" t="s">
        <v>41</v>
      </c>
      <c r="E107" s="49" t="s">
        <v>49</v>
      </c>
      <c r="F107" s="36">
        <v>2.15</v>
      </c>
      <c r="G107" s="186"/>
      <c r="H107" s="257">
        <f t="shared" si="7"/>
        <v>0</v>
      </c>
    </row>
    <row r="108" spans="1:9" s="14" customFormat="1" ht="16.5" customHeight="1" thickBot="1">
      <c r="A108" s="13"/>
      <c r="B108" s="94"/>
      <c r="C108" s="123"/>
      <c r="D108" s="124" t="s">
        <v>27</v>
      </c>
      <c r="E108" s="125" t="s">
        <v>113</v>
      </c>
      <c r="F108" s="126">
        <v>30</v>
      </c>
      <c r="G108" s="127"/>
      <c r="H108" s="257">
        <f t="shared" si="7"/>
        <v>0</v>
      </c>
      <c r="I108" s="19"/>
    </row>
    <row r="109" spans="4:8" ht="15" customHeight="1" thickBot="1">
      <c r="D109" s="182" t="s">
        <v>28</v>
      </c>
      <c r="E109" s="183"/>
      <c r="F109" s="184"/>
      <c r="G109" s="179"/>
      <c r="H109" s="128">
        <f>SUM(H98:H108)+H95</f>
        <v>0</v>
      </c>
    </row>
    <row r="110" spans="4:8" ht="12.75" customHeight="1">
      <c r="D110" s="180" t="s">
        <v>29</v>
      </c>
      <c r="E110" s="181"/>
      <c r="F110" s="129"/>
      <c r="G110" s="130"/>
      <c r="H110" s="131">
        <f>H109-(H109/1.1)</f>
        <v>0</v>
      </c>
    </row>
  </sheetData>
  <mergeCells count="6">
    <mergeCell ref="E18:G18"/>
    <mergeCell ref="G5:H5"/>
    <mergeCell ref="F7:H7"/>
    <mergeCell ref="C11:D11"/>
    <mergeCell ref="C12:D12"/>
    <mergeCell ref="E17:G17"/>
  </mergeCells>
  <printOptions/>
  <pageMargins left="0.5905511811023623" right="0.35433070866141736" top="0.7874015748031497" bottom="0.4724409448818898" header="0.31496062992125984" footer="0.31496062992125984"/>
  <pageSetup fitToHeight="2" horizontalDpi="600" verticalDpi="600" orientation="portrait" paperSize="9" scale="58" r:id="rId3"/>
  <headerFooter alignWithMargins="0">
    <oddHeader>&amp;L&amp;"Arial,Bold"&amp;14TAX INVOICE NO:  ___________________&amp;R&amp;"Arial,Bold"&amp;14CIS SCHOOLS ABN 75 102 218 888</oddHeader>
    <oddFooter xml:space="preserve">&amp;L&amp;"Times New Roman,Bold"&amp;F  /  Page &amp;P/&amp;N&amp;R&amp;"Times New Roman,Bold"&amp;9 &amp;10Tel: 02 9651 5741  Mobile: 0412 743 259  Fax: 02 9651 5742  Email: sales@cisgroup.com.au </oddFooter>
  </headerFooter>
  <rowBreaks count="1" manualBreakCount="1">
    <brk id="81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="60" workbookViewId="0" topLeftCell="A1"/>
  </sheetViews>
  <sheetFormatPr defaultColWidth="8.7109375" defaultRowHeight="12.75" customHeight="1"/>
  <cols>
    <col min="1" max="16384" width="8.7109375" style="1" customWidth="1"/>
  </cols>
  <sheetData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="60" workbookViewId="0" topLeftCell="A1"/>
  </sheetViews>
  <sheetFormatPr defaultColWidth="8.7109375" defaultRowHeight="12.75" customHeight="1"/>
  <cols>
    <col min="1" max="16384" width="8.7109375" style="1" customWidth="1"/>
  </cols>
  <sheetData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Bernard Ng</cp:lastModifiedBy>
  <cp:lastPrinted>2022-10-12T04:51:26Z</cp:lastPrinted>
  <dcterms:created xsi:type="dcterms:W3CDTF">2011-08-16T01:20:13Z</dcterms:created>
  <dcterms:modified xsi:type="dcterms:W3CDTF">2023-09-08T02:18:18Z</dcterms:modified>
  <cp:category/>
  <cp:version/>
  <cp:contentType/>
  <cp:contentStatus/>
</cp:coreProperties>
</file>